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PC100\Downloads\"/>
    </mc:Choice>
  </mc:AlternateContent>
  <xr:revisionPtr revIDLastSave="0" documentId="13_ncr:1_{354217A1-0E20-45D5-8B4E-A1C342AE6D10}" xr6:coauthVersionLast="47" xr6:coauthVersionMax="47" xr10:uidLastSave="{00000000-0000-0000-0000-000000000000}"/>
  <bookViews>
    <workbookView xWindow="-120" yWindow="-120" windowWidth="24240" windowHeight="13020" activeTab="1" xr2:uid="{00000000-000D-0000-FFFF-FFFF00000000}"/>
  </bookViews>
  <sheets>
    <sheet name="Đất nông nghiệp bo quy hoach" sheetId="11" r:id="rId1"/>
    <sheet name="Đất NN liền kề bo quy hoach" sheetId="12" r:id="rId2"/>
  </sheets>
  <definedNames>
    <definedName name="loai_1_name" localSheetId="1">'Đất NN liền kề bo quy hoach'!#REF!</definedName>
    <definedName name="loai_1_name" localSheetId="0">'Đất nông nghiệp bo quy hoach'!#REF!</definedName>
    <definedName name="_xlnm.Print_Titles" localSheetId="1">'Đất NN liền kề bo quy hoach'!$2:$3</definedName>
    <definedName name="_xlnm.Print_Titles" localSheetId="0">'Đất nông nghiệp bo quy hoach'!$2:$3</definedName>
  </definedNames>
  <calcPr calcId="181029"/>
</workbook>
</file>

<file path=xl/calcChain.xml><?xml version="1.0" encoding="utf-8"?>
<calcChain xmlns="http://schemas.openxmlformats.org/spreadsheetml/2006/main">
  <c r="I4" i="12" l="1"/>
  <c r="J92" i="12"/>
  <c r="I155" i="12"/>
  <c r="I148" i="12"/>
  <c r="I130" i="12"/>
  <c r="I118" i="12"/>
  <c r="I112" i="12"/>
  <c r="I99" i="12"/>
  <c r="I92" i="12"/>
  <c r="I76" i="12"/>
  <c r="J76" i="12" s="1"/>
  <c r="I71" i="12"/>
  <c r="J71" i="12" s="1"/>
  <c r="I60" i="12"/>
  <c r="I55" i="12"/>
  <c r="I39" i="12"/>
  <c r="J39" i="12" s="1"/>
  <c r="I25" i="12"/>
  <c r="J25" i="12" s="1"/>
  <c r="I32" i="11"/>
  <c r="I26" i="11"/>
  <c r="I10" i="11"/>
  <c r="A166" i="12"/>
  <c r="I146" i="12"/>
  <c r="I110" i="12"/>
  <c r="I96" i="12"/>
  <c r="I89" i="12"/>
  <c r="I84" i="12"/>
  <c r="I63" i="12"/>
  <c r="I53" i="12"/>
  <c r="B55" i="11"/>
  <c r="I46" i="11"/>
  <c r="I41" i="11"/>
  <c r="I24" i="11"/>
  <c r="I20" i="11"/>
  <c r="I4" i="11"/>
  <c r="I159" i="12" l="1"/>
  <c r="I53" i="11"/>
  <c r="I161" i="12" l="1"/>
  <c r="O56" i="11"/>
  <c r="I57" i="11"/>
  <c r="N53" i="11"/>
  <c r="I73" i="11"/>
</calcChain>
</file>

<file path=xl/sharedStrings.xml><?xml version="1.0" encoding="utf-8"?>
<sst xmlns="http://schemas.openxmlformats.org/spreadsheetml/2006/main" count="993" uniqueCount="543">
  <si>
    <t>STT</t>
  </si>
  <si>
    <t>Địa điểm</t>
  </si>
  <si>
    <t>Số thửa</t>
  </si>
  <si>
    <t>Số tờ</t>
  </si>
  <si>
    <t>Diện tích xin CMĐ (m2)</t>
  </si>
  <si>
    <t>Loại đất đăng ký chuyển mục đích</t>
  </si>
  <si>
    <t>Loại đất sau khi chuyển mục đích</t>
  </si>
  <si>
    <t>Thông tin quy hoạch</t>
  </si>
  <si>
    <t>Quy hoạch đô thị</t>
  </si>
  <si>
    <t>Đất ở</t>
  </si>
  <si>
    <t>Phường Thủy Xuân</t>
  </si>
  <si>
    <t>Đất nông nghiệp liền kề đất ở</t>
  </si>
  <si>
    <t>I.1</t>
  </si>
  <si>
    <t>I.2</t>
  </si>
  <si>
    <t>Tên chủ sử dụng đất</t>
  </si>
  <si>
    <t>Đất NN</t>
  </si>
  <si>
    <t>I.3</t>
  </si>
  <si>
    <t>I.5</t>
  </si>
  <si>
    <t>I.6</t>
  </si>
  <si>
    <t>I.7</t>
  </si>
  <si>
    <t>I.8</t>
  </si>
  <si>
    <t>I.9</t>
  </si>
  <si>
    <t>I.4</t>
  </si>
  <si>
    <t>I.10</t>
  </si>
  <si>
    <t>I.17</t>
  </si>
  <si>
    <t>I.18</t>
  </si>
  <si>
    <t>I.19</t>
  </si>
  <si>
    <t>I.20</t>
  </si>
  <si>
    <t>Phường Hương An</t>
  </si>
  <si>
    <t>Phường Hương Hồ</t>
  </si>
  <si>
    <t>TDP Chầm</t>
  </si>
  <si>
    <t>Xã Thủy Bằng</t>
  </si>
  <si>
    <t>Đất ở + Đất cây lâu năm</t>
  </si>
  <si>
    <t>Phường Thủy Biều</t>
  </si>
  <si>
    <t>Phường An Đông</t>
  </si>
  <si>
    <t>Phường Xuân Phú</t>
  </si>
  <si>
    <t>Đất ở hiện trạng</t>
  </si>
  <si>
    <t>Thuộc quy hoạch đất ở</t>
  </si>
  <si>
    <t>TỔNG CỘNG</t>
  </si>
  <si>
    <t>Phường Hương Sơ</t>
  </si>
  <si>
    <t>Phường An Hòa</t>
  </si>
  <si>
    <t>Xã Phú Mậu</t>
  </si>
  <si>
    <t>Phường Thủy Vân</t>
  </si>
  <si>
    <t>Đất ở theo hiện trạng</t>
  </si>
  <si>
    <t>Thuộc đất ở theo hiện trạng</t>
  </si>
  <si>
    <t>Thuộc đất ở theo 
hiện trạng</t>
  </si>
  <si>
    <t>1 phần quy hoạch đất giao thông, phần còn lại thuộc đất ở theo hiện trạng</t>
  </si>
  <si>
    <t>Phường Phước Vĩnh</t>
  </si>
  <si>
    <t>Phường Phú Thượng</t>
  </si>
  <si>
    <t>Đất trồng cây lâu năm liền kề đất ở</t>
  </si>
  <si>
    <t>Thượng 2</t>
  </si>
  <si>
    <t>TDP Cổ Bưu</t>
  </si>
  <si>
    <t>Thửa đất có chức năng sử dụng là đất ở theo hiện trạng</t>
  </si>
  <si>
    <t>I.11</t>
  </si>
  <si>
    <t>I.12</t>
  </si>
  <si>
    <t>I.14</t>
  </si>
  <si>
    <r>
      <t>Diện tích theo GNCQSDĐ
(m</t>
    </r>
    <r>
      <rPr>
        <b/>
        <vertAlign val="superscript"/>
        <sz val="11.5"/>
        <rFont val="Times New Roman"/>
        <family val="1"/>
      </rPr>
      <t>2</t>
    </r>
    <r>
      <rPr>
        <b/>
        <sz val="11.5"/>
        <rFont val="Times New Roman"/>
        <family val="1"/>
      </rPr>
      <t>)</t>
    </r>
  </si>
  <si>
    <t>thuộc đất ở theo hiện trạng</t>
  </si>
  <si>
    <t xml:space="preserve">Đất ở theo hiện trạng
</t>
  </si>
  <si>
    <t>Phường An Cựu</t>
  </si>
  <si>
    <t>Thuộc đất ở 
theo hiện trạng</t>
  </si>
  <si>
    <t>Phường Vỹ Dạ</t>
  </si>
  <si>
    <t>200</t>
  </si>
  <si>
    <t>I.21</t>
  </si>
  <si>
    <t>Quy hoạch sử dụng đất (QĐ 492/QĐ-UBND)</t>
  </si>
  <si>
    <t>Đất ở theo hiện trạng
 và đất giao thông</t>
  </si>
  <si>
    <t>I.22</t>
  </si>
  <si>
    <t>I.23</t>
  </si>
  <si>
    <t xml:space="preserve">Đất nông nghiệp </t>
  </si>
  <si>
    <t>Đất nông nghiệp</t>
  </si>
  <si>
    <t>Thôn Mậu Tài</t>
  </si>
  <si>
    <t>Đất trồng cây lâu năm</t>
  </si>
  <si>
    <t>TDP Bồn Trì</t>
  </si>
  <si>
    <t>TDP Xuân Hòa</t>
  </si>
  <si>
    <t>1 phần thuộc quy hoạch đất giao thông, 
phần còn lại là đất ở theo hiện trạng</t>
  </si>
  <si>
    <t>TDP Vân Dương</t>
  </si>
  <si>
    <t>Tổ 2, khu vực 1</t>
  </si>
  <si>
    <t>Thửa đất nêu trên thuộc khu vực chưa có quy hoạch chi tiết, quy hoạch phân khu được phê duyệt.
Theo Điều chỉnh Quy hoạch chung thành phố Huế, tỉnh Thừa Thiên Huế được Chính phủ (tỷ lệ 1/25000) phê duyệt tại Quyết định số 649/QĐ-TTg ngày 06/5/2014, thửa đất nêu trên thuộc khu vực có chức năng sử dụng đất là đất ở làng xóm.</t>
  </si>
  <si>
    <t>Phường Gia Hội</t>
  </si>
  <si>
    <t>Nguyễn Xuân Trí - Trương Thị Lựu</t>
  </si>
  <si>
    <t>8/16 Phùng Khắc Khoan (Phú Hiệp)</t>
  </si>
  <si>
    <t>Theo QH phân khu Phú Hậu - Phú Hiệp - Phú Cát tại QĐ số 297/QĐ-UBND ngày 03/2/2021 thì thửa đất có chức năng là đất ở chỉnh trang (đất ở)</t>
  </si>
  <si>
    <t xml:space="preserve">Đất ở theo hiện trạng </t>
  </si>
  <si>
    <t>Theo điều chỉnh quy hoạch phân khu phía Tây Nam tại QĐ số 2454/QĐ-UBND ngày 23/10/2017 thửa đất có chức năng sử dụng đất là đất ở hiện trạng ở chỉnh trang</t>
  </si>
  <si>
    <t>Thôn Thanh Vinh</t>
  </si>
  <si>
    <t>Thửa đất nêu trên thuộc khu vực chưa có quy hoạch chi tiết, quy hoạch phân khu được phê duyệt.
Theo điều chỉnh Quy hoạch chung thành phố Huế, tỉnh Thừa Thiên Huế (tỷ lệ 1/25.000) được Chính phủ phê duyệt tại Quyết định số 649/QĐ-TTg ngày 06/5/2014 và có chức năng sử dụng đất là đất ở hiện trạng.</t>
  </si>
  <si>
    <t>Thôn Lại Ân</t>
  </si>
  <si>
    <t>Phường Thuận An</t>
  </si>
  <si>
    <t>TDP Hải Bình</t>
  </si>
  <si>
    <t>Xã Phú Dương</t>
  </si>
  <si>
    <t>Đất cây lâu năm + đất ở</t>
  </si>
  <si>
    <t>Thửa đất có chức năng là đất ở theo hiện trạng</t>
  </si>
  <si>
    <t>Thửa đất thuộc khu vực chưa có quy hoạch chi tiết, quy hoạch phân khu được phê duyệt và nằm ngoài ranh giới đồ án Điều chỉnh quy hoạch chung thành phố Huế đến năm 2030 và tầm nhìn đến năm 2050 được Thủ Tướng Chính Phủ phê duyệt tại Quyết định số 649/QĐ-TTg ngày 06/05/2014.</t>
  </si>
  <si>
    <t>Thửa đất thuộc khu vực chưa có quy hoạch chi tiết, quy hoạch phân khu được phê duyệt. Theo đồ án Điều chỉnh quy hoạch chung thành phố Huế đến năm 2030 và tầm nhìn đến năm 2050 được Thủ Tướng Chính Phủ phê duyệt tại Quyết định số 649/QĐ-TTg ngày 06/05/2014 thì thửa đất thuộc khu vực định hướng chức năng sử dụng đất là đất làng xóm (đất ở).</t>
  </si>
  <si>
    <t>Thôn Cư Chánh 2</t>
  </si>
  <si>
    <t>Đất ở + Đất trồng cây lâu năm</t>
  </si>
  <si>
    <t>TDP Công Lương</t>
  </si>
  <si>
    <t xml:space="preserve">Phan Thị Hồng </t>
  </si>
  <si>
    <t>1 phần quy hoạch đất
 giao thông, phần còn lại đất ở</t>
  </si>
  <si>
    <t>Đồng Sĩ Ninh</t>
  </si>
  <si>
    <t>TDP Ngọc Anh</t>
  </si>
  <si>
    <t>Trần Ngọc Bình - Lê Thị Ngọc Bích</t>
  </si>
  <si>
    <t>Thượng 1</t>
  </si>
  <si>
    <t>Các thửa đất còn lại thuộc Quy hoạch chi tiết xây dựng (tỷ lệ 1/2000) khu vực Thủy Xuân, thành phố Huế được UBND Tỉnh phê duyệt tại Quyết định số 712/QĐ-UBND ngày 08/4/2016 và có quy hoạch sử dụng đất như sau: 
a) Thửa đất số 256, tờ bản đồ số 39: Đất ở chỉnh trang (đất ở).</t>
  </si>
  <si>
    <t xml:space="preserve">Trần Thị Vân </t>
  </si>
  <si>
    <t>Hồ Văn Quốc - Phạm Thị Sương</t>
  </si>
  <si>
    <t>Hạ 1</t>
  </si>
  <si>
    <t>Tôn Thất Nguyên Đạt - Lương Thị Thu Hiền</t>
  </si>
  <si>
    <t>Tổ 8, Hạ 1</t>
  </si>
  <si>
    <t>Trần Thị Bưởi</t>
  </si>
  <si>
    <t>Tổ 2</t>
  </si>
  <si>
    <t xml:space="preserve">Nguyễn Thị Tuyết Ngọc </t>
  </si>
  <si>
    <t>Tổ 10, thượng 3</t>
  </si>
  <si>
    <t>Trương Văn Hoàng</t>
  </si>
  <si>
    <t>Tổ 4</t>
  </si>
  <si>
    <t>Hoàng Xuân Lợi</t>
  </si>
  <si>
    <t>1992,4</t>
  </si>
  <si>
    <t>Trần Công Thuật</t>
  </si>
  <si>
    <t>Tổ 5, khu vực 1</t>
  </si>
  <si>
    <t>b) Thửa đất số 655, tờ bản đồ số 37: Đất ở chỉnh trang (đất ở).</t>
  </si>
  <si>
    <t>1 phần đất GIAO THÔNG, còn lại thuộc đất ở theo hiện trạng</t>
  </si>
  <si>
    <t>Thửa đất nêu trên có chức năng sử dụng đất gồm 02 phần:
- Phần 01: Đất giao thông (mở đường quy hoạch lộ giới 17,0m theo Quy hoạch chi tiết khu dân cư phía Tây thành phố Huế được UBND Tỉnh phê duyệt tại Quyết định số 3778/QĐ-UBND ngày 09/11/2005);
- Phần 02: Đất ở (theo Điều chỉnh (cục bộ) Quy hoạch chi tiết (tỷ lệ 1/2000) khu dân cư phía Tây thành phố Huế (khu vực thuộc một phần khu đất phường Thủy Xuân) được UBND Tỉnh phê duyệt tại Quyết định số 1474/QĐ-UBND ngày 21/6/2023).</t>
  </si>
  <si>
    <t>c) Thửa đất số 337, tờ bản đồ số 16: có chức năng sử dụng đất gồm 02 phần:
- Phần 01: Đất giao thông (mở đường quy hoạch lộ giới 13,5m);
- Phần 02: Đất ở chỉnh trang.</t>
  </si>
  <si>
    <t>c) Thửa đất số 337, tờ bản đồ số 16: có chức năng sử dụng đất gồm 02 phần:
- Phần 01: Đất giao thông (mở đường quy hoạch lộ giới 21,0m);
- Phần 02: Đất ở chỉnh trang.</t>
  </si>
  <si>
    <t>d) Thửa đất số 138, tờ bản đồ số 16: Đất ở chỉnh trang.</t>
  </si>
  <si>
    <t>g) Thửa đất số 261, tờ bản đồ số 26: Đất ở chỉnh trang.</t>
  </si>
  <si>
    <t>1 phần đất thương mại dịch vụ còn lại thuộc đất ở</t>
  </si>
  <si>
    <t>h) Thửa đất số 431, tờ bản đồ số 29: Đất ở chỉnh trang.</t>
  </si>
  <si>
    <t>Nguyễn Văn Cư</t>
  </si>
  <si>
    <t>Nguyễn Thị Sen - Nguyễn Thị Búp - Nguyễn Tất Luyến - Nguyễn Thị Phượng</t>
  </si>
  <si>
    <t>Lê Thị Kim Chi</t>
  </si>
  <si>
    <t>Nguyễn Minh Phụng</t>
  </si>
  <si>
    <t>Nguyễn Thị Gái</t>
  </si>
  <si>
    <t>Tổ 6</t>
  </si>
  <si>
    <t>840
(5-6)</t>
  </si>
  <si>
    <t>Tổ 2, khu vực 3</t>
  </si>
  <si>
    <t>14 kiệt 65 Lê Ngô Cát</t>
  </si>
  <si>
    <t>Tổ 14</t>
  </si>
  <si>
    <t>Tổ 15, Thượng 2</t>
  </si>
  <si>
    <t>565
(306-2)</t>
  </si>
  <si>
    <t>Theo quy hoạch chi tiết xây dựng (tỷ lệ 1/2000) khu vực Thủy Xuân, thành phố Huế được UBND Tỉnh phê duyệt tại quyết định số 712/QĐ-UBND ngày 8/4/2016, chức năng sử dụng đất đối với các thửa đất nêu trên như sau:
1. Đối với thửa đất số 565 (306-2), tờ bản đồ số 21, phường Thủy Xuân, vị trí thửa đất có chức năng sử dụng đất gồm 02 phần: 
+ Phần 01: Thuộc quy hoạch đất giao thông (mở đường quy hoạch lộ giới 16,5m).
+ Phần 02: Thuộc quy hoạch đất ở hiện trạng.</t>
  </si>
  <si>
    <t>Theo quy hoạch chi tiết xây dựng (tỷ lệ 1/2000) khu vực Thủy Xuân, thành phố Huế được UBND Tỉnh phê duyệt tại quyết định số 712/QĐ-UBND ngày 8/4/2016, chức năng sử dụng đất đối với các thửa đất nêu trên như sau:
2. Đối với thửa đất số 836, tờ bản đồ số 19, phường Thủy Xuân, vị trí thửa đất có chức năng sử dụng đất gồm 02 phần: 
+ Phần 01: Thuộc quy hoạch đất giao thông (mở đường quy hoạch lộ giới 16,5m).
+ Phần 02: Thuộc quy hoạch đất ở hiện trạng.</t>
  </si>
  <si>
    <t>Theo quy hoạch chi tiết xây dựng (tỷ lệ 1/2000) khu vực Thủy Xuân, thành phố Huế được UBND Tỉnh phê duyệt tại quyết định số 712/QĐ-UBND ngày 8/4/2016, chức năng sử dụng đất đối với các thửa đất nêu trên như sau:
        3. Đối với thửa đất số 840 (5-6) , tờ bản đồ số 19, phường Thủy Xuân, vị trí thửa đất thuộc quy hoạch đất ở hiện trạng.</t>
  </si>
  <si>
    <t xml:space="preserve">Các thửa đất thuộc Quy hoạch chi tiết xây dựng (tỷ lệ 1/2000) khu vực Thủy Xuân, thành phố Huế được UBND Tỉnh phê duyệt tại Quyết định số 712/QĐ-UBND ngày 08/4/2016 và có quy hoạch sử dụng đất như sau: 
a) Thửa đất số 646, tờ bản đồ số 35: có chức năng sử dụng đất gồm 02 phần:
- Phần 01: Đất dịch vụ thương mại;
- Phần 02: Đất ở chỉnh trang (đất ở).
</t>
  </si>
  <si>
    <t>Theo QH chi tiết xây dựng khu vực Thủy Xuân tại QĐ số 712/QĐ-UBND ngày 08/4/2016 thì vị trí thửa đất có chức năng là đất ở chỉnh trang</t>
  </si>
  <si>
    <t>Nguyễn Cửu Quỳnh Mai</t>
  </si>
  <si>
    <t>94/1 Tôn Thất Cảnh</t>
  </si>
  <si>
    <t>87
(83-3)</t>
  </si>
  <si>
    <t>Nguyễn Thị Hường - Nguyễn Đắc Thắng</t>
  </si>
  <si>
    <t xml:space="preserve">Nguyễn Hữu Hoàng Giang - </t>
  </si>
  <si>
    <t>69/1 Tôn Quang Phiệt</t>
  </si>
  <si>
    <t>Nguyễn Đắc Tý - Lê Thị Lài</t>
  </si>
  <si>
    <t>80 Tôn Thât Cảnh</t>
  </si>
  <si>
    <t>803
(799-2)</t>
  </si>
  <si>
    <t>Bùi Văn Huế - Lê Thị Mè</t>
  </si>
  <si>
    <t>18/135 Đặng Văn Ngữ</t>
  </si>
  <si>
    <t>801
(21-2)</t>
  </si>
  <si>
    <t>Nguyễn Công Hiền - Nguyễn Thị Khánh Vân</t>
  </si>
  <si>
    <t>53/85 An Vân Dương</t>
  </si>
  <si>
    <t>Theo đồ án Quy hoạch chi tiết Khu B – Đô thị mới An Vân Dương, tỉnh Thừa Thiên Huế được UBND Tỉnh phê duyệt tại Quyết định số 497/QĐ-UBND ngày 09/3/2023, thửa đất có chức năng sử dụng đất đất ở hiện trạng</t>
  </si>
  <si>
    <t>Thuộc đất ở theo hiện trạng
(1 phần dự án HTKT TĐC9)</t>
  </si>
  <si>
    <t>Theo Điều chỉnh Quy hoạch phân khu Khu A- Đô thị mới An Vân Dương, tỉnh Thừa Thiên Huế được UBND tỉnh phê duyệt tại Quyết định số 432/QĐ-UBND ngày 21/02/2019 thì thửa đất thuộc quy hoạch đất ở chỉnh trang cải tạo (đất ở).</t>
  </si>
  <si>
    <t>1 phần đất giao thông (thuộc phạm vi thực hiện dự án tuyến đường sông Nhất Đông,) phần còn lại là đất ở theo hiện trạng</t>
  </si>
  <si>
    <t>Thửa đất thuộc Đồ án điều chỉnh Quy hoạch phân khu (tỷ lệ 1/2000) Khu B – Đô thị mới An Vân Dương, tỉnh Thừa Thiên Huế được UBND Tỉnh phê duyệt tại quyết định số 497/QĐ-UBND ngày 09/3/2023. Chức năng sử dụng đất một phần thuộc đất giao thông (thuộc phạm vi mở rộng đường Tôn Thất Cảnh lộ giới 13,5m) và phần còn lại thuộc quy hoạch khu vực đất làng xóm, dân cư nông thôn (đất ở).</t>
  </si>
  <si>
    <t>1 phần là đất giao thông, phần đất còn lại là đất ở</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</si>
  <si>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theo quy hoạch thuộc khu vực đất đơn vị ở (khu vực đất ở hiện trạng).</t>
  </si>
  <si>
    <t>Phường An Tây</t>
  </si>
  <si>
    <t>Hà Văn Bình</t>
  </si>
  <si>
    <t>Tổ 9, khu vực 5</t>
  </si>
  <si>
    <t>Thửa đất nêu trên thuộc Quy hoạch phân khu (tỷ lệ 1/2000) phường An Tây, thành phố Huế, tỉnh Thừa Thiên Huế được UBND Tỉnh phê duyệt tại Quyết định số 2181/QĐ-UBND ngày 20/9/2023 và có chức năng sử dụng đất là quy hoạch đất ở kết hợp thương mại</t>
  </si>
  <si>
    <t>Tôn Thất Sĩ - Võ Thị Tân</t>
  </si>
  <si>
    <t>Tổ 9</t>
  </si>
  <si>
    <t>Quy hoạch đất ở kết hợp thương mại</t>
  </si>
  <si>
    <t>Thửa đất nêu trên thuộc Quy hoạch phân khu (tỷ lệ 1/2000) phường An Tây, thành phố Huế, tỉnh Thừa Thiên Huế được UBND Tỉnh phê duyệt tại Quyết định số 2181/QĐ-UBND ngày 20/9/2023 và có chức năng sử dụng đất là đất ở kết hợp thương mại (đất ở).</t>
  </si>
  <si>
    <t>Nguyễn Văn Sau - Võ Thị Tường Vy</t>
  </si>
  <si>
    <t>Ngũ Tây</t>
  </si>
  <si>
    <t>1 phần đất giao thông (mở đường 13,0m), 
còn lại là đất ở theo hiện trạng</t>
  </si>
  <si>
    <t>Thửa đất nêu trên thuộc Quy hoạch phân khu (tỷ lệ 1/2000) phường An Tây, thành phố Huế, tỉnh Thừa Thiên Huế được UBND Tỉnh phê duyệt tại Quyết định số 2181/QĐ-UBND ngày 20/9/2023 và có chức năng sử dụng đất bao gồm 02 phần:
+ Phần 01: Thuộc quy hoạch đất giao thông mở đường Thiên Thai lộ giới 19,5m;
+ Phần 02: Thuộc quy hoạch đất ở hiện trạng</t>
  </si>
  <si>
    <t>Nguyễn Thanh Ngọ</t>
  </si>
  <si>
    <t>Tổ 10, khu vưc 5</t>
  </si>
  <si>
    <t>Nguyễn Đức Châu</t>
  </si>
  <si>
    <t xml:space="preserve">1 phần nhỏ quy hoạch đất giao thông, phần còn lại thuộc đất ở </t>
  </si>
  <si>
    <t>Quy hoạch phân khu (tỷ lệ 1/2000) phường An Tây, thành phố Huế, tỉnh Thừa Thiên Huế được UBND Tỉnh phê duyệt tại Quyết định số 2181/QĐ-UBND ngày 20/9/2023 và có chức năng sử dụng đất như sau:
1. Thửa đất số 113, tờ bản đồ số 66: Có chức năng sử dụng đất gồm 02 phần:
- Phần 01: Đất giao thông (mở đường quy hoạch lộ giới 6,0m);
- Phần 02: Đất ở.</t>
  </si>
  <si>
    <t>Nguyễn Cầm</t>
  </si>
  <si>
    <t>Võ Thị Dần</t>
  </si>
  <si>
    <t>Quy hoạch phân khu (tỷ lệ 1/2000) phường An Tây, thành phố Huế, tỉnh Thừa Thiên Huế được UBND Tỉnh phê duyệt tại Quyết định số 2181/QĐ-UBND ngày 20/9/2023 và có chức năng sử dụng đất có chức năng sử dụng đất là đất ở.</t>
  </si>
  <si>
    <t>Quy hoạch phân khu (tỷ lệ 1/2000) phường An Tây, thành phố Huế, tỉnh Thừa Thiên Huế được UBND Tỉnh phê duyệt tại Quyết định số 2181/QĐ-UBND ngày 20/9/2023 và có chức năng sử dụng đất như sau:
Có chức năng sử dụng đất gồm 02 phần:
- Phần 01 (một phần thửa đất): Đất giáo dục;
- Phần 02 (phần còn lại của thửa đất): Đất ở.</t>
  </si>
  <si>
    <t>Nguyễn Thị Hà Tiên</t>
  </si>
  <si>
    <t>Nguyễn Thị Tuyết Ngọc</t>
  </si>
  <si>
    <t>300
(237-2)</t>
  </si>
  <si>
    <t xml:space="preserve">Theo Quy hoạch phân khu (tỷ lệ 1/2.000) phường An Tây, thành phố Huế, tỉnh Thừa Thiên Huế được UBND tỉnh phê duyệt tại Quyết định số 2181/QĐ-UBND ngày 20/9/2023, thửa đất có chức năng sử dụng đất theo quy hoạch là đất ở dân cư hiện trạng chỉnh trang (đất ở). </t>
  </si>
  <si>
    <t>Theo Quy hoạch phân khu (tỷ lệ 1/2000) phường An Tây, thành phố Huế, tỉnh Thừa Thiên Huế được UBND tỉnh phê duyệt tại Quyết định số 2181/QĐ-UBND ngày 20/9/2023, thửa đất có chức năng sử dụng đất theo quy hoạch là đất ở hiện trạng kết hợp thương mại.</t>
  </si>
  <si>
    <t>Hoàng Ngọc Chức - Trần Thị Thu Hương</t>
  </si>
  <si>
    <t>Theo Quy hoạch phân khu (tỷ lệ 1/2000) phường An Tây, thành phố Huế, tỉnh Thừa Thiên Huế được UBND tỉnh phê duyệt tại Quyết định số 2181/QĐ-UBND ngày 20/9/2023, thửa đất có chức năng sử dụng đất theo quy hoạch là đất ở hiện trạng.</t>
  </si>
  <si>
    <t>Ma Công Trí</t>
  </si>
  <si>
    <t>Hoàng Thị Sương</t>
  </si>
  <si>
    <t>Trường Đá</t>
  </si>
  <si>
    <t>1 phần quy hoạch đất giao thông (mở đường lộ giới 16,0m), phần còn lại thuộc đất ở theo hiện trạng</t>
  </si>
  <si>
    <t xml:space="preserve">Theo Quy hoạch điều chỉnh quy hoạch phân khu (tỷ lệ 1/2000) Khu vực Thủy Biều, thành phố Huế được UBND Tỉnh phê duyệt tại Quyết định số 2424/QĐ-UBND ngày 5/10/2022, chức năng sử dụng đất đối với các thửa đất nêu trên như sau:
1. Đối với thửa đất số 39, tờ bản đồ số 20, phường Thủy Biều, vị trí thửa đất có chức năng sử dụng đất gồm 03 phần: 
+ Phần 01: Thuộc quy hoạch đất giao thông (mở đường quy hoạch lộ giới 13,5m).
+ Phần 02: Thuộc quy hoạch đất cây xanh.
+ Phần 03: Thuộc quy hoạch đất ở chỉnh trang.
</t>
  </si>
  <si>
    <t>34B Huyền Trân Công Chúa</t>
  </si>
  <si>
    <t>Trần Thị Hồng Nhung</t>
  </si>
  <si>
    <t>Hồ Chí Thành</t>
  </si>
  <si>
    <t>614 Bùi Thị Xuân</t>
  </si>
  <si>
    <t>Ngô Trọng Thiện</t>
  </si>
  <si>
    <t>Đông Phước 1
(503 kiệt Bùi Thị Xuân)</t>
  </si>
  <si>
    <t xml:space="preserve">Theo Điều chỉnh Quy hoạch phân khu (tỷ lệ 1/2.000) Khu vực Thủy Biều, thành phố Huế, tỉnh Thừa Thiên Huế được UBND tỉnh phê duyệt tại Quyết định số 2424/QĐ-UBND ngày 05/10/2022 thì vị trí thửa đất thuộc quy hoạch đất ở chỉnh trang. </t>
  </si>
  <si>
    <t>1 phần quy hoạch đất giao thông, phần còn lại thuộc quy hoạch đất ở</t>
  </si>
  <si>
    <t>Theo Quy hoạch chi tiết Hai bên bờ Sông Hương tại QĐ sô 596/QĐ-UBND ngày 19/3/2021 thửa đất có chức năng sử dụng là đất ở chỉnh trang</t>
  </si>
  <si>
    <t>Phạm Văn Thi - Võ Thị Kim Loan</t>
  </si>
  <si>
    <t>76 Nguyễn Sinh Cung</t>
  </si>
  <si>
    <t>322.1</t>
  </si>
  <si>
    <t>122.1</t>
  </si>
  <si>
    <t>Phường Trường An</t>
  </si>
  <si>
    <t>Nguyễn Văn Dũng</t>
  </si>
  <si>
    <t>74 Trần Thái Tông</t>
  </si>
  <si>
    <t>1 phần thuộc quy hoạch đất giao thông, phần còn lại thuộc quy hoạch đất ở đô thị</t>
  </si>
  <si>
    <t>Thửa đất nêu trên thuộc Điều chỉnh (cục bộ) Quy hoạch chi tiết xây dựng (tỷ lệ 1/2000) Khu vực Đàn Nam Giao và vùng phụ cận, thành phố Huế tỉnh Thừa Thiên Huế được UBND tỉnh phê duyệt tại QĐ số 249/QĐ-UBND ngày 26/01/2021  và có chức năng sử dụng đất gồm 02 phần:
- Phần 01: thuộc quy hoạch đất giao thông (mở đường Trần Thái Tông hiện trạng thành đường quy hoạch lộ giới 19,5m)
- Phần 02: có chức năng sử dụng đất là đất ở chỉnh trang</t>
  </si>
  <si>
    <t>Đỗ Thị Thuận - Đỗ Thị Phụng - Nguyễn Thị Tường Thùy - Đỗ Kỳ Mãn</t>
  </si>
  <si>
    <t>75A Kiệt 131 Trần Phú</t>
  </si>
  <si>
    <t>Theo Quy hoạch  điều chỉnh Quy hoạch phân khu Khu trung tâm văn hóa phía Tây Nam, thành phố Huế được UBND Tỉnh phê duyệt tại Quyết định số 2454/QĐ-UBND ngày 23/10/2017. Vị trí thửa đất có chức năng sử dụng đất  thuộc quy hoạch  đất ở chỉnh trang (đất ở).</t>
  </si>
  <si>
    <t>Trần Đình Nhuận - Trương Thị Lài</t>
  </si>
  <si>
    <t>435
(193-2)</t>
  </si>
  <si>
    <t>Theo đồ án Điều chỉnh Quy hoạch chi tiết xây dựng Khu dân cư phía Bắc – phường An Hòa và phường Hương Sơ, thành phố Huế, tỉnh Thừa Thiên Huế được UBND Tỉnh phê duyệt tại Quyết định số 2231/QĐ-UBND ngày 29/10/2013, thửa đất thuộc khu vực có chức năng sử dụng đất bao gồm 02 phần, cụ thể:
- Phần 01: Chức năng sử dụng đất là đất giao thông (thuộc phạm vi mở đường quy hoạch lộ giới 6,0m);
- Phần 02: Chức năng sử dụng đất là đất ở chỉnh trang.</t>
  </si>
  <si>
    <t>Phan Nhật Minh - Nguyễn Thu Thảo</t>
  </si>
  <si>
    <t>2/198 Nguyễn Lộ Trạch</t>
  </si>
  <si>
    <t xml:space="preserve">         Theo Quy hoạch Điều chỉnh Quy hoạch phân khu Khu A – Đô thị mới An Vân Dương, tỉnh Thừa Thiên Huế được UBND Tỉnh phê duyệt tại Quyết định số 432/QĐ-UBND ngày 21/02/2019. Vị trí thửa đất có chức năng sử dụng đất thuộc quy hoạch đất đất ở chỉnh trang.</t>
  </si>
  <si>
    <t>Ngô Thị Xê</t>
  </si>
  <si>
    <t>6/5 Văn Cao</t>
  </si>
  <si>
    <t>Thửa đất thuộc khu vực chưa có quy hoạch chi tiết, quy hoạch phân khu được phê duyệt. Theo Quyết định số 649/QĐ-TTg ngày 06/05/2014 của Thủ Tướng Chính Phủ về việc phê duyệt điều chỉnh quy hoạch chung thành phố Huế đến năm 2030 và tầm nhìn đến năm 2050 thì thửa đất định hướng chức năng sử dụng đất thuộc khu vực đất ở.</t>
  </si>
  <si>
    <t>4/189 Nguyễn
 Lộ Trạch</t>
  </si>
  <si>
    <t>Theo Quyết định số 1437/QĐ-UBND ngày 19/6/2023 của UBND Tỉnh về việc phê duyệt điều chỉnh cục bộ Quy hoạch phân khu (TL 1/2000) Khu A- Đô thị mới An Vân Dương đối với các khu đất có ký hiệu CTR13, TDC5; TM-DV2, CTR1;CC3-2, CTR22; LK8, LK9, CX15, CC5, CTR15 và bổ sung quy định về vị trí, quy mô công trình ngầm đối với các khu đất ký hiệu OTM1, OTM2 và OTM7, OTM9A, OTM9B thuộc Khu A- Đô thị mới An Vân Dương; thửa đất nêu trên có chức năng sử dụng đất là đất ở chỉnh trang.</t>
  </si>
  <si>
    <t>Nguyễn Ngọc
 Lạc Thư</t>
  </si>
  <si>
    <t>Phan Văn Phước - Hồ Thị Phương Mai</t>
  </si>
  <si>
    <t>8/48 Ngự Bình</t>
  </si>
  <si>
    <t>Phan Hữu Thiện</t>
  </si>
  <si>
    <t>49 Duy Tân</t>
  </si>
  <si>
    <t>Nguyễn Văn Hùng - Nguyễn Văn Lộc</t>
  </si>
  <si>
    <t>5/16/386 Phan Chu Trinh</t>
  </si>
  <si>
    <t>Nguyễn Thị Nhung - Nguyễn Công Sơn</t>
  </si>
  <si>
    <t>85 Kiệt 33 An Dương Vương</t>
  </si>
  <si>
    <t>Nguyễn Thái Sơn - Nguyễn Thị Vân</t>
  </si>
  <si>
    <t>60 Nguyễn Khoa Chiêm</t>
  </si>
  <si>
    <t>Theo điều chỉnh quy hoạch phân khu phía Tây Nam tại QĐ số 2454/QĐ-UBND ngày 23/10/2017 thửa đất có chức năng sử dụng đất gồm 02 phần:
 - Phần 01: đất giao thông, mở đường quy hoạch lộ giới 13,0m (đường Duy Tân);
 - Phần 02: thuộc quy hoạch đất ở</t>
  </si>
  <si>
    <t>Thửa đất nêu trên thuộc Quy hoạch chi tiết khu trung tâm phía Nam thành phố Huế được UBND Tỉnh phê duyệt tại Quyết định số 1852/QĐ-UBND ngày 08/6/2005 và có chức năng sử dụng đất là đất ở chỉnh trang</t>
  </si>
  <si>
    <t>Thửa đất nêu trên thuộc khu vực chưa có quy hoạch phân khu, quy hoạch chi tiết được phê duyệt.
Theo Quy hoạch chung đô thị Thừa Thiên Huế đến năm 2045, tầm nhìn đến 2065 được Chính phủ phê duyệt tại Quyết định số 108/QĐ-TTg ngày 26/01/2024; thửa đất thuộc khu vực định hướng chức năng sử dụng đất là đất đơn vị ở.</t>
  </si>
  <si>
    <t>Theo điều chỉnh quy hoạch phân khu phía Tây Nam tại QĐ số 2454/QĐ-UBND ngày 23/10/2017 thửa đất có chức năng sử dụng đất gồm 02 phần:
 - Phần 01: đất giao thông, mở đường quy hoạch lộ giới 17,0m;
 - Phần 02: thuộc quy hoạch đất ở</t>
  </si>
  <si>
    <t>Phường Tây Lộc</t>
  </si>
  <si>
    <t>Nguyễn Hữu Hoàng - Đinh Thị Hồng</t>
  </si>
  <si>
    <t>149 Tăng Bạt Hổ</t>
  </si>
  <si>
    <t>916.1</t>
  </si>
  <si>
    <t>300</t>
  </si>
  <si>
    <t>616.1</t>
  </si>
  <si>
    <t>Theo Quy hoạch chi tiết Khu Kinh thành Huế được UBND Tỉnh phê duyệt tại Quyết định số 2317/QĐ-UB ngày 07/10/1999 thì thửa đất có chức năng sử dụng đất theo quy hoạch bao gồm 02 phần, cụ thể như sau:
- Phần 01: Chức năng là đất giao thông (thuộc phạm vi mở rộng đường Tăng Bạt Hổ lộ giới 19,5m);
- Phần 02: Chức năng là đất ở.
Thửa đất có 78,2m2 đất thuộc chỉ giới đường đỏ và 126,9m đất thuộc hành lang bảo vệ sông</t>
  </si>
  <si>
    <t>Phan Đình Cường</t>
  </si>
  <si>
    <t>8
(288)</t>
  </si>
  <si>
    <t>27
(5)</t>
  </si>
  <si>
    <t>Trần Thị Mỹ Xuân</t>
  </si>
  <si>
    <t>Trần Văn Hiệp - Lê Thị Hạnh</t>
  </si>
  <si>
    <t>Theo Quy hoạch chung đô thị Thừa Thiên Huế đến năm 2045, tầm nhìn đến 2065 được Thủ tướng Chính phủ phê duyệt tại Quyết định số 108/QĐ-TTg ngày 26/01/2024; các thửa đất thuộc khu vực định hướng chức năng sử dụng đất như sau:
- Thửa đất số 94, tờ bản đồ số 11: Đất đơn vị ở.</t>
  </si>
  <si>
    <t>1 Phần quy hoạch đất giao thông (mở đường 7,5m), phần còn lại thuộc đất ở theo hiện trạng</t>
  </si>
  <si>
    <t>Theo Quy hoạch chung đô thị Thừa Thiên Huế đến năm 2045, tầm nhìn đến 2065 được Thủ tướng Chính phủ phê duyệt tại Quyết định số 108/QĐ-TTg ngày 26/01/2024; các thửa đất thuộc khu vực định hướng chức năng sử dụng đất như sau:
- Thửa đất số 303, tờ bản đồ số 27: Đất đơn vị ở.</t>
  </si>
  <si>
    <t>đất trồng cây hằng năm</t>
  </si>
  <si>
    <t>1 Phần quy hoạch đất giao thông (mở đường 13,0m), phần còn lại thuộc đất ở theo hiện trạng</t>
  </si>
  <si>
    <t>Hồ Khánh Trung - Ngô Lê Quỳnh Trân</t>
  </si>
  <si>
    <t>Thôn Tân Cảng</t>
  </si>
  <si>
    <t>Nguyễn Thanh Hồng - Lê Thị Vinh</t>
  </si>
  <si>
    <t>112
(409 mới)</t>
  </si>
  <si>
    <t>Đào Trọng Cường</t>
  </si>
  <si>
    <t>TDP Hải Thành</t>
  </si>
  <si>
    <t>Theo Quy hoạch phân khu Khu vực Cảng Thuận An, thị trấn Thuận An, huyện Phú Vang, tỉnh Thừa Thiên Huế được UBND tỉnh phê duyệt tại Quyết định số 960/QĐ-UBND ngày 13/4/2020; thửa đất nêu trên có chức năng sử dụng đất là đất ở chỉnh trang (đất ở).</t>
  </si>
  <si>
    <t>1 phần quy hoạch đất giao thông (quy hoạch 13m), còn lại thuộc đất ở theo hiện trạng</t>
  </si>
  <si>
    <t xml:space="preserve">Thửa đất nêu trên thuộc khu vực chưa có quy hoạch chi tiết, quy hoạch phân khu được phê duyệt.
Theo điều chỉnh Quy hoạch chung thành phố Huế, tỉnh Thừa Thiên Huế (tỷ lệ 1/25.000) được Chính phủ phê duyệt tại Quyết định số 649/QĐ-TTg ngày 06/5/2014 và có chức năng sử dụng đất là đất ở </t>
  </si>
  <si>
    <t xml:space="preserve">Thửa đất nêu trên thuộc khu vực chưa có quy hoạch phân khu, quy hoạch chi tiết được phê duyệt. 
Theo Quy hoạch chung đô thị Thừa Thiên Huế đến năm 2045, tầm nhìn đến 2065 được Thủ tướng Chính phủ phê duyệt tại Quyết định số 108/QĐ-TTg ngày 26/01/2024; thửa đất thuộc khu vực định hướng chức năng sử dụng đất là đất đơn vị ở.
</t>
  </si>
  <si>
    <t>Võ Cò</t>
  </si>
  <si>
    <t>Thôn Lưu Khánh</t>
  </si>
  <si>
    <t>90.1
(143)</t>
  </si>
  <si>
    <t>4
(18)</t>
  </si>
  <si>
    <t xml:space="preserve">Chức năng sử dụng đất:
Theo Quy hoạch chung Khu Đô thị mới An Vân Dương, tỉnh Thừa Thiên Huế được UBND Tỉnh phê duyệt tại Quyết định số 1577/QĐ-UBND ngày 09/05/2005. Chức năng sử dụng đất thuộc đất ở làng xóm cải tạo.
Theo Quyết định số 108/QĐ-TTg  ngày 26/01/2024 của Thủ Tướng Chính Phủ về việc phê duyệt quy hoạch chung đô thị Thừa Thiên Huế đến năm 2045, tầm nhìn đến năm 2065, vị trí thửa đất có chức năng sử dụng đất thuộc khu vực đơn vị ở (khu vực đất ở).
</t>
  </si>
  <si>
    <t>Đặng Nhật Quang</t>
  </si>
  <si>
    <t>đất trồng cây lâu năm</t>
  </si>
  <si>
    <t>Đặng Nhật Quang - Đặng Văn Được</t>
  </si>
  <si>
    <t>Trịnh Hoàng Quang Nhật</t>
  </si>
  <si>
    <t>TDP Tây Trì Nhơn</t>
  </si>
  <si>
    <t>Theo Quyết định số 108/QĐ-TTg ngày 26/01/2024 của Thủ tướng Chính phủ về việc phê duyệt quy hoạch chung đô thị Thừa Thiên Huế đến năm 2045, tầm nhìn đến năm 2065, vị trí thửa đất thuộc khu vực đơn vị ở (khu vực đất ở)</t>
  </si>
  <si>
    <t>Lê Phước Tiến - Lê Thị Ngọc Châu</t>
  </si>
  <si>
    <t xml:space="preserve">Nguyễn Quang Tùng - Nguyễn Thị Hồng- Trần Văn Tri </t>
  </si>
  <si>
    <t xml:space="preserve">TDP Tây Trì Nhơn </t>
  </si>
  <si>
    <t xml:space="preserve">Chức năng sử dụng đất:
 Theo Quyết định số 197/QĐ-UBND ngày 17/01/2024 của UBND Tỉnh về việc phê duyệt đồ án điều chỉnh quy hoạch phân khu tỷ lệ (1/2000) Khu C đô thị mới An Vân Dương, tỉnh Thừa Thiên Huế, vị trí thửa đất có chức năng sử dụng đất thuộc quy hoạch đất ở hiện trạng
</t>
  </si>
  <si>
    <t>1 phần đất giao thông còn lại thuộc đất ở theo hiện trạng</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</si>
  <si>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thuộc quy hoạch đất đơn vị ở (khu vực đất ở hiện trạng).</t>
  </si>
  <si>
    <t>Đỗ Sỹ Thanh - Đào Thị Hồng</t>
  </si>
  <si>
    <t>Chức năng sử dụng đất:
 Theo Quyết định số 108/QĐ-TTg  ngày 26/01/2024 của Thủ Tướng Chính Phủ về việc phê duyệt quy hoạch chung đô thị Thừa Thiên Huế đến năm 2045, tầm nhìn đến năm 2065, vị trí thửa đất có chức năng sử dụng đất thuộc khu vực đơn vị ở (khu vực đất ở)</t>
  </si>
  <si>
    <t>Hoàng Thiên Ánh</t>
  </si>
  <si>
    <t>Nguyễn Thị An Châu</t>
  </si>
  <si>
    <t>396
(tách ra từ thửa 55)</t>
  </si>
  <si>
    <t>Trần Thị Mùi</t>
  </si>
  <si>
    <t>Thuộc đất ở 
theo hiện trạng
(có 6m2 hành lang bảo vệ mương nước</t>
  </si>
  <si>
    <t>Các thửa đất nêu tại công văn trên thuộc khu dân cư hiện trạng chưa có quy hoạch phân khu, quy hoạch chi tiết được phê duyệt. 
Theo Quy hoạch chung đô thị Thừa Thiên Huế đến năm 2045, tầm nhìn đến 2065 được Chính phủ phê duyệt tại Quyết định số 108/QĐ-TTg ngày 26/01/2024; các thửa đất thuộc khu vực định hướng chức năng sử dụng đất như sau:
- Thửa đất số 476, tờ bản đồ số 25: Đất đơn vị ở.</t>
  </si>
  <si>
    <t>Các thửa đất nêu tại công văn trên thuộc khu dân cư hiện trạng chưa có quy hoạch phân khu, quy hoạch chi tiết được phê duyệt. 
Theo Quy hoạch chung đô thị Thừa Thiên Huế đến năm 2045, tầm nhìn đến 2065 được Chính phủ phê duyệt tại Quyết định số 108/QĐ-TTg ngày 26/01/2024; các thửa đất thuộc khu vực định hướng chức năng sử dụng đất như sau:
- Thửa đất số 396, tờ bản đồ số 32: Đất đơn vị ở.</t>
  </si>
  <si>
    <t>Lê Gia Sỹ - Nguyễn Thị Thanh Phượng</t>
  </si>
  <si>
    <t>Lê Xuân Trai</t>
  </si>
  <si>
    <t>Bùi Xuân Huế - Trương Thị Hồng Loan</t>
  </si>
  <si>
    <t>TDP Long Hồ Thượng 2</t>
  </si>
  <si>
    <t>Nguyễn Thục</t>
  </si>
  <si>
    <t>Tổ DP Nham Biều - Lựu Bảo</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</si>
  <si>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thuộc khu vực đất đơn vị ở (khu vực đất ở hiện trạng).</t>
  </si>
  <si>
    <t>Xã Hương Thọ</t>
  </si>
  <si>
    <t>Trần Phi Lạc - Trần Thị Diệp</t>
  </si>
  <si>
    <t>Thôn Định Môn</t>
  </si>
  <si>
    <t>Nguyễn Văn Trai - Trần Thị Giồng</t>
  </si>
  <si>
    <t>Thuộc quy hoạch đất ỏ và 1 phần đất giao thông</t>
  </si>
  <si>
    <t>Theo Quy hoạch chi tiết xây dựng khu vực đồi Vọng cảnh và vùng phụ cận được UBND Tỉnh phê duyệt tại quyết định số: 2101/QĐ-UBND ngày 13/10/2015, vị trí thửa đất chức năng sử dụng đất thuộc đất gồm 02 phần:
+ Phần 01: Thuộc quy hoạch đất giao thông (mở đường quy hoạch lộ giới 13,5m).
+ Phần 02: Thuộc quy hoạch đất ở chỉnh trang.</t>
  </si>
  <si>
    <t>Trần Văn Chính - Lê Thị Hương Lan</t>
  </si>
  <si>
    <t>Thôn An Dương</t>
  </si>
  <si>
    <t>1 phần quy hoạch đất an ninh (CAN), phần còn lại thuộc đất ở theo hiện trạng
thuửa đất có 11,3m2 đất thuộc chỉ giới quy hoạch đất giao thông</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</si>
  <si>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thuộc quy hoạch đất đơn vị ở.</t>
  </si>
  <si>
    <t>Trịnh Vĩnh Trinh</t>
  </si>
  <si>
    <t>Thôn Kim Sơn</t>
  </si>
  <si>
    <t xml:space="preserve">Quy hoạch đất ở </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</si>
  <si>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phần lớn thuộc khu vực quy hoạch đất giao thông (thuộc phạm vi mở đường quy hoạch lộ giới 19,5m); phần còn lại thuộc quy hoạch t huộc quy hoạch đất đơn vị ở.</t>
  </si>
  <si>
    <t>Thân Bá Tư  Nguyễn Thị Thu</t>
  </si>
  <si>
    <t>Thửa đất có phần quy hoạch đất giao thông, phần thuộc  đất ở</t>
  </si>
  <si>
    <t xml:space="preserve">Theo Quy hoạch chi tiết xây dựng khu vực đồi Vọng cảnh và vùng phụ cận được UBND tỉnh Thừa Thiên Huế phê duyệt tại Quyết định số 2101/QĐ-UBND ngày 13/10/2015 thì thửa đất thuộc khu vực có chức năng sử dụng đất bao gồm 02 phần, cụ thể: 
- Phần 01: Chức năng sử dụng đất là đất giao thông (thuộc phạm vi mở đường quy hoạch lộ giới 6,0m);
- Phần 02: Chức năng sử dụng đất là đất dân cư chỉnh trang (đất ở).
- Phần 03: Chức năng sử dụng đất là đất cây xanh cảnh quan.
</t>
  </si>
  <si>
    <t>Nguyễn Văn Em - Hoàng Thị Lệ Huyền</t>
  </si>
  <si>
    <t xml:space="preserve">Thôn Kim Sơn </t>
  </si>
  <si>
    <t xml:space="preserve">Đất trồng cây lâu năm </t>
  </si>
  <si>
    <t>thuộc quy hoạch đất ở</t>
  </si>
  <si>
    <t>1 phần quy hoạch đất rừng, phần còn lại thuộc đất ở</t>
  </si>
  <si>
    <t>Trương Hữu Đạt</t>
  </si>
  <si>
    <t>Đất trồng cây hằng năm</t>
  </si>
  <si>
    <t>Theo Quy hoạch phân khu (tỷ lệ 1/2000) Khu B – Đô thị mới An Vân Dương, tỉnh Thừa Thiên Huế được UBND Tỉnh phê duyệt tại Quyết định số 497/QĐ-UBND ngày 09/3/2023 thì vị trí thửa đất thuộc qkhu vực đất làng xóm, dân cư nông thôn</t>
  </si>
  <si>
    <t>Theo Quy hoạch phân khu (tỷ lệ 1/2000) Khu B – Đô thị mới An Vân Dương, tỉnh Thừa Thiên Huế được UBND Tỉnh phê duyệt tại Quyết định số 497/QĐ-UBND ngày 09/3/2023 thì vị trí thửa đất thuộc quy hoạch đất ở hiện trạng.`</t>
  </si>
  <si>
    <t>Hồ Kiếm - Nguyễn Thị Hoa</t>
  </si>
  <si>
    <t>Nguyễn Văn Vinh - Lê Thị Tuyết Mai</t>
  </si>
  <si>
    <t>44
(số cũ 185-1)</t>
  </si>
  <si>
    <t>8
(số cũ 3)</t>
  </si>
  <si>
    <t>Huỳnh Dũng - Tôn Nữ Thị Thanh</t>
  </si>
  <si>
    <t>115 (mới)
90-1 (cũ)</t>
  </si>
  <si>
    <t>5 (mới)
4 (cũ)</t>
  </si>
  <si>
    <t>Theo Quy hoạch phân khu (tỷ lệ 1/2000) Khu B – Đô thị mới An Vân Dương, tỉnh Thừa Thiên Huế được UBND Tỉnh phê duyệt tại Quyết định số 497/QĐ-UBND ngày 09/3/2023 thì vị trí thửa đất thuộc quy hoạch đất ở hiện trạng.</t>
  </si>
  <si>
    <t xml:space="preserve">Đặng Quốc Đạt </t>
  </si>
  <si>
    <t>Tổ 1</t>
  </si>
  <si>
    <t>Hoàng Văn Quang</t>
  </si>
  <si>
    <t>Tổ 3</t>
  </si>
  <si>
    <t>đất nông nghiệp</t>
  </si>
  <si>
    <t>Nguyễn Viết Lợi</t>
  </si>
  <si>
    <t>Phạm Văn Thành</t>
  </si>
  <si>
    <t>Trương Công Tuấn - Hồ Thị Như Ý</t>
  </si>
  <si>
    <t>Tổ 9, khu vực 2</t>
  </si>
  <si>
    <t>391
(341-13)</t>
  </si>
  <si>
    <t xml:space="preserve">Võ Quang Châu - Lê Thị Hoa </t>
  </si>
  <si>
    <t xml:space="preserve">Tổ 5, Thôn Hạ 1 </t>
  </si>
  <si>
    <t>e) Thửa đất số 23, tờ bản đồ số 35: có chức năng sử dụng đất gồm 02 phần:
- Phần 01: Đất dịch vụ thương mại.
- Phần 02: Đất ở chỉnh trang.</t>
  </si>
  <si>
    <t>Châu Hùng - Lê Thị Cánh</t>
  </si>
  <si>
    <t>1 phần quy hoạch đất giao thông, phần quy hoạch đất hạ tầng phần còn lại thuộc quy hoạch đất ở</t>
  </si>
  <si>
    <t>Vỗ Mẫn - Châu Thi Nga</t>
  </si>
  <si>
    <t>Tổ 5, khu vực 5</t>
  </si>
  <si>
    <t>Lê Thị Diệu Hy</t>
  </si>
  <si>
    <t>Đường Hoàng Thị Loan</t>
  </si>
  <si>
    <t xml:space="preserve">Theo Quy hoạch phân khu (tỷ lệ 1/2.000) phường An Tây, thành phố Huế, tỉnh Thừa Thiên Huế được UBND tỉnh phê duyệt tại Quyết định số 2181/QĐ-UBND ngày 20/9/2023, thửa đất có chức năng sử dụng đất theo quy hoạch bao gồm 02 phần, cụ thể như sau:
- Phần 01: Chức năng là đất giao thông (thuộc phạm vi mở đường Châu Chữ lộ giới 19,5m);
- Phần 02: Chức năng là đất ở dân cư hiện trạng chỉnh trang (đất ở). </t>
  </si>
  <si>
    <t>Võ Thanh Phúc - Phan Thị Tiềm</t>
  </si>
  <si>
    <t>Tổ 4, khu vực 2</t>
  </si>
  <si>
    <t>19
(35)</t>
  </si>
  <si>
    <t>Thửa đất nêu trên thuộc Đồ án Điều chỉnh, mở rộng quy hoạch chi tiết xây dựng Khu dân cư phía Bắc – phường An Hòa và phường Hương Sơ, thành phố Huế được UBND Tỉnh phê duyệt tại Quyết định số 2231/QĐ-UBND ngày 29/10/2013 và có chức năng sử dụng đất gồm 02 phần:
 - Phần 01: đất giao thông mở đường lộ giới 6,0m
 - Phần 02: đất ở chỉnh trang</t>
  </si>
  <si>
    <t>Hồ Thị Bầu</t>
  </si>
  <si>
    <t>Tổ 8, khu vực 4</t>
  </si>
  <si>
    <t>Hồ Văn Vẽ</t>
  </si>
  <si>
    <t>Thuộc quy 
hoạch đất ở</t>
  </si>
  <si>
    <t>Thửa đất nêu trên thuộc Đồ án Điều chỉnh, mở rộng quy hoạch chi tiết xây dựng Khu dân cư phía Bắc – phường An Hòa và phường Hương Sơ, thành phố Huế được UBND Tỉnh phê duyệt tại Quyết định số 2231/QĐ-UBND ngày 29/10/2013 và có chức năng sử dụng đất ở chỉnh trang.</t>
  </si>
  <si>
    <t>Lê Đức - Nguyễn Thị Năm</t>
  </si>
  <si>
    <t>Tổ 1, khu vực 1</t>
  </si>
  <si>
    <t>Lê Văn Tám - Nguyễn Thị Oanh</t>
  </si>
  <si>
    <t>19 kiệt 218 Lý Thái Tổ</t>
  </si>
  <si>
    <t>531
(255-3)</t>
  </si>
  <si>
    <t>Theo đồ án Điều chỉnh Quy hoạch chi tiết xây dựng Khu dân cư phía Bắc – phường An Hòa và phường Hương Sơ, thành phố Huế, tỉnh Thừa Thiên Huế được UBND Tỉnh phê duyệt tại Quyết định số 2231/QĐ-UBND ngày 29/10/2013, thửa đất thuộc khu vực có chức năng sử dụng đất là đất ở hiện trạng</t>
  </si>
  <si>
    <t>Phường Kim Long</t>
  </si>
  <si>
    <t>Nguyễn Nam Chương - Ngô Thị Thanh Hiền</t>
  </si>
  <si>
    <t>172 Lý Nam Đế</t>
  </si>
  <si>
    <t>65 (2-2)</t>
  </si>
  <si>
    <t>Một phần thuộc quy hoạch đất giao 
thông, một phần thuộc quy hoạch đất ở</t>
  </si>
  <si>
    <t>Theo QĐ số 1675/QĐ-UBND ngày 10/7/2019 của UBND tỉnh về Quy hoạch phân khu phường Kim Long, thửa đất có chức năng sử dụng là đất giao thông (thuộc phạm vi mở đường Lý Nam Đế lộ giới 13,0m và đường kiệt cụt 3.0m), phần còn lại là đất ở chỉnh trang</t>
  </si>
  <si>
    <t>Nguyễn Hoàng Bửu</t>
  </si>
  <si>
    <t>Thôn Vọng Trì</t>
  </si>
  <si>
    <t>Theo Quy hoạch chung đô thị Thừa Thiên Huế đến năm 2045, tầm nhìn đến 2065 được Thủ tướng Chính phủ phê duyệt tại Quyết định số 108/QĐ-TTg ngày 26/01/2024; các thửa đất thuộc khu vực định hướng chức năng sử dụng đất là khu vực Đất đơn vị ở.</t>
  </si>
  <si>
    <t>Nguyễn Liên - Đinh Thị Phượng</t>
  </si>
  <si>
    <t>Trần Văn Dũng - Nguyễn Thị Té</t>
  </si>
  <si>
    <t>Đinh Thị Quỳnh Trang</t>
  </si>
  <si>
    <t>Nguyễn Phương Hoài Phước - Phan Thị Mỹ Nhunng</t>
  </si>
  <si>
    <t>Thôn Phú Khê</t>
  </si>
  <si>
    <t>Huỳnh Hữu Định</t>
  </si>
  <si>
    <t>Lý Quốc Anh - Đặng Thị Tường Vân</t>
  </si>
  <si>
    <t>Võ Văn Ao - Nguyễn Thị Xê</t>
  </si>
  <si>
    <t xml:space="preserve">TDP Thanh Chữ </t>
  </si>
  <si>
    <t xml:space="preserve">TDP 4 </t>
  </si>
  <si>
    <t xml:space="preserve">Hà Văn Minh - Cao Thị Mùi </t>
  </si>
  <si>
    <t xml:space="preserve">TDP
 An Lưu </t>
  </si>
  <si>
    <t xml:space="preserve"> Theo Quyết định số 108/QĐ-TTg  ngày 26/01/2024 của Thủ Tướng Chính Phủ về việc phê duyệt quy hoạch chung đô thị Thừa Thiên Huế đến năm 2045, tầm nhìn đến năm 2065, vị trí thửa đất có chức năng sử dụng đất thuộc khu vực đơn vị ở (khu vực đất ở).</t>
  </si>
  <si>
    <t>Theo Quyết định số 108/QĐ-TTg  ngày 26/01/2024 của Thủ Tướng Chính Phủ về việc phê duyệt quy hoạch chung đô thị Thừa Thiên Huế đến năm 2045, tầm nhìn đến năm 2065, vị trí thửa đất có chức năng sử dụng đất thuộc khu vực đơn vị ở (khu vực đất ở).</t>
  </si>
  <si>
    <t xml:space="preserve">Chức năng sử dụng đất:
Theo Quyết định số 108/QĐ-TTg  ngày 26/01/2024 của Thủ Tướng Chính Phủ về việc phê duyệt quy hoạch chung đô thị Thừa Thiên Huế đến năm 2045, tầm nhìn đến năm 2065, vị trí thửa đất có chức năng sử dựng đất  thuộc khu vực đơn vị ở (khu vực đất ở).
</t>
  </si>
  <si>
    <t>Cao Đình Hoàng - Cao Thị Lan</t>
  </si>
  <si>
    <t>Nguyễn Văn Thức - Phan Thị Kim Thanh</t>
  </si>
  <si>
    <t>Trần Thúc Thiện - Châu Thị Nga - Nguyễn Phan Hà My</t>
  </si>
  <si>
    <t>Phan Văn Dũng - Trương Thị Tằm</t>
  </si>
  <si>
    <t>Thôn Tân Ba</t>
  </si>
  <si>
    <t>Võ Hai Hằng</t>
  </si>
  <si>
    <t>04 Thanh Hải</t>
  </si>
  <si>
    <t>1 phần thuộc quy hoạch đất giao thông, phần còn lại thuộc quy hoạch đất
 ở đô thị</t>
  </si>
  <si>
    <t>Theo QH chi tiết khu Trung tâm phía Nam thành phố Huế tại QĐ số 1852/2005/QĐ-UBND ngày 08/6/2005 thửa đất chó chức năng sử dụng là đất ở  chỉnh trang</t>
  </si>
  <si>
    <t>Nguyễn Thanh Tuấn - Nguyễn Khoa Diệu Thường</t>
  </si>
  <si>
    <t>27/21 Hoàng Quốc Việt</t>
  </si>
  <si>
    <t>Thửa đất nêu trên thuộc Điều chỉnh Quy hoạch chi tiết khu A – Đô thị mới An Vân Dương, tỉnh Thừa Thiên Huế được UBND Tỉnh phê duyệt tại Quyết định số 432/QĐ-UBND ngày 21/02/2019 và có chức năng sử dụng đất là đất ở chỉnh trang</t>
  </si>
  <si>
    <t>Lê Hữu Minh</t>
  </si>
  <si>
    <t>Tổ 2, khu vực 5</t>
  </si>
  <si>
    <t xml:space="preserve">Trương Quang Minh </t>
  </si>
  <si>
    <t>Tổ 19, khu vực 7</t>
  </si>
  <si>
    <t>Theo đồ án Quy hoạch chi tiết Khu B – Đô thị mới An Vân Dương, tỉnh Thừa Thiên Huế được UBND Tỉnh phê duyệt tại Quyết định số 497/QĐ-UBND ngày 09/3/2023, thửa đất thuộc khu vực có chức năng sử dụng đất là đất ở chỉnh trang</t>
  </si>
  <si>
    <t xml:space="preserve">Bùi Tấn Phát - Bùi Thị Như Ý </t>
  </si>
  <si>
    <t xml:space="preserve">144 đường Minh Mạng </t>
  </si>
  <si>
    <t>Theo quy hoạch chi tiết xây dựng (tỷ lệ 1/2000) khu vực Thủy Xuân, thành phố Huế được UBND Tỉnh phê duyệt tại quyết định số 712/QĐ-UBND ngày 8/4/2016, chức năng sử dụng đất đối với các thửa đất nêu trên như sau:
1. Đối với thửa đất số 253 , tờ bản đồ số 11, phường Thủy Xuân, vị trí thửa đất có chức năng sử dụng đất gồm 02 phần: 
+ Phần 01: Thuộc quy hoạch đất giao thông (mở đường quy hoạch lộ giới 13,5m).
+ Phần 02: Thuộc quy hoạch đất ở hiện trạng.</t>
  </si>
  <si>
    <t>Theo quy hoạch chi tiết xây dựng (tỷ lệ 1/2000) khu vực Thủy Xuân, thành phố Huế được UBND Tỉnh phê duyệt tại quyết định số 712/QĐ-UBND ngày 8/4/2016, chức năng sử dụng đất đối với các thửa đất nêu trên như sau:
4. Đối với thửa đất số 594 , tờ bản đồ số 38, phường Thủy Xuân, vị trí thửa đất có chức năng sử dụng đất gồm 02 phần: 
+ Phần 01: Thuộc quy hoạch đất giao thông (mở đường quy hoạch lộ giới 19,5m).
+ Phần 02: Thuộc quy hoạch đất ở hiện trạng.</t>
  </si>
  <si>
    <t xml:space="preserve">Nguyễn Tất Liêm - Nguyễn Thị Lan </t>
  </si>
  <si>
    <t xml:space="preserve">Thôn hạ 1 </t>
  </si>
  <si>
    <t>Theo quy hoạch chi tiết xây dựng (tỷ lệ 1/2000) khu vực Thủy Xuân, thành phố Huế được UBND Tỉnh phê duyệt tại quyết định số 712/QĐ-UBND ngày 8/4/2016, chức năng sử dụng đất đối với các thửa đất nêu trên như sau:
        5. Đối với thửa đất số 297 , tờ bản đồ số 17, phường Thủy Xuân, vị trí thửa đất thuộc quy hoạch đất ở hiện trạng.</t>
  </si>
  <si>
    <t>Đoàn Đức Trung - Nguyễn Thị Huyền Trang</t>
  </si>
  <si>
    <t>phường An Đông</t>
  </si>
  <si>
    <t>Nguyễn Văn Yêm - Nguyễn Thị Nở</t>
  </si>
  <si>
    <t>93 Kiệt 1 Hoàng Quốc Việt</t>
  </si>
  <si>
    <t>Theo Điều chỉnh Quy hoạch phân khu Khu A- Đô thị mới An Vân Dương, tỉnh Thừa Thiên Huế được UBND tỉnh phê duyệt tại Quyết định số 432/QĐ-UBND ngày 21/02/2019 thì thửa đất thuộc quy hoạch đất ở chỉnh trang (đất ở).</t>
  </si>
  <si>
    <t>Nguyễn Hữu Nghĩa - Lâm Kim Lý</t>
  </si>
  <si>
    <t>Thôn Kinh tế</t>
  </si>
  <si>
    <t>Theo Quyết định số 2181/QĐ-UBND ngày 20/9/2023 của UBND tỉnh Thừa Thiên Huế về việc phê duyệt Quy hoạch phân khu (tỷ lệ 1/2000) phường An Tây, thành phố Huế, tỉnh Thừa Thiên Huế; vị trí thửa đất có chức năng sử dụng đất gồm 02 phần:
+ Phần 01: Thuộc quy hoạch đất giao thông (mở đường quy hoạch lộ giới 19,5m).
 + Phần 02: Thuộc  quy hoạch đất ở hiện trạng.</t>
  </si>
  <si>
    <t>Tống Phước Thiện Mỹ - Trần Thị Hoài Ny</t>
  </si>
  <si>
    <t xml:space="preserve">Theo Quy hoạch phân khu (tỷ lệ 1/2000) phường An Tây, thành phố Huế, tỉnh Thừa Thiên Huế được UBND Tỉnh phê duyệt tại Quyết định số 2181/QĐ-UBND ngày 20/9/2023 và có chức năng sử dụng đất như sau:
1. Thửa đất số 412, tờ bản đồ số 47: Có chức năng sử dụng đất gồm 02 phần:
- Phần 01: Đất giao thông (mở đường quy hoạch lộ giới 13,5m).
- Phần 02: Đất ở hiện trạng chỉnh trang (đất ở).
</t>
  </si>
  <si>
    <t>Lê Văn Sơn - Trần Thị Thúy</t>
  </si>
  <si>
    <t>Theo Quy hoạch phân khu (tỷ lệ 1/2000) phường An Tây, thành phố Huế, tỉnh Thừa Thiên Huế được UBND Tỉnh phê duyệt tại Quyết định số 2181/QĐ-UBND ngày 20/9/2023 và có chức năng sử dụng đất như sau:
Thửa đất số 179, tờ bản đồ số 66: Đất ở hiện trạng chỉnh trang (đất ở).</t>
  </si>
  <si>
    <t>Nguyễn Đình Lành</t>
  </si>
  <si>
    <t>Theo Điều chỉnh Quy hoạch phân khu (tỷ lệ 1/2.000) Khu vực Thủy Biều, thành phố Huế, tỉnh Thừa Thiên Huế được UBND tỉnh phê duyệt tại Quyết định số 2424/QĐ-UBND ngày 05/10/2022 thì vị trí thửa đất thuộc quy hoạch đất ở chỉnh trang. 
thửa đất có 11m2 đất thuộc hành lang bảo vệ mương nước</t>
  </si>
  <si>
    <t>Thửa đất nêu trên thuộc Quy hoạch phân khu phường Vỹ Dạ, thành phố Huế, tỉnh Thừa Thiên Huế được UBND Tỉnh phê duyệt tại Quyết định số 1682/QĐ-UBND ngày 11/7/2019 và Chức năng sử dụng đất: 
Theo Quy hoạch phân khu phường Vỹ Dạ, thành phố Huế được UBND Tỉnh phê duyệt tại Quyết định số 1682/QĐ-UBND ngày 11/7/2019. Chức năng sử dụng đất gồm 02 phần:
+ Phần 01: Thuộc quy hoạch đất giao thông (mở đường Nguyễn Sinh Cung hiện trạng thành đường quy hoạch lộ giới 22,5m).
 + Phần 02: Thuộc  quy hoạch đất ở chỉnh trang.</t>
  </si>
  <si>
    <t>Đỗ Đức Lương</t>
  </si>
  <si>
    <t>32 kiệt 109 Đặng Huy Trứ</t>
  </si>
  <si>
    <t>Tống Văn Tịnh - Nguyễn Thị Quên</t>
  </si>
  <si>
    <t>Nguyễn Văn Dũng - Nguyễn Thị Minh Nguyệt</t>
  </si>
  <si>
    <t>TDP Lại thế 2</t>
  </si>
  <si>
    <t xml:space="preserve">Thửa đất nêu trên thuộc Điều chỉnh Quy hoạch phân khu Khu C – Đô thị mới An Vân Dương, tỉnh Thừa Thiên Huế được UBND Tỉnh phê duyệt tại Quyết định số 197/QĐ-UBND ngày 17/01/2024 và có chức năng sử dụng đất theo quy hoạch bao gồm 02 phần, cụ thể như sau:
- Phần 01: Thuộc quy hoạch đất giao thông (thuộc phạm vi mở đường quy hoạch lộ giới 19,5m);
- Phần 02: Thuộc quy hoạch đất nhóm nhà ở hiện trạng (đất ở).
</t>
  </si>
  <si>
    <t>Ngô Hồng Đức - Hoàng Thị Hằng Nga</t>
  </si>
  <si>
    <t>261 Văn Thánh</t>
  </si>
  <si>
    <t>Hoàng Đình Toan - Nguyễn Thị Năm</t>
  </si>
  <si>
    <t xml:space="preserve">TDP Long Hồ 2
</t>
  </si>
  <si>
    <t>Hoàng Thị Ái Liên</t>
  </si>
  <si>
    <t>TDP Nham 
Biều - Lựu Bảo</t>
  </si>
  <si>
    <t>1 phần quy hoạch đất giao thông (mở đường 31m), phần còn lại là đất ở theo hiện trạng</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</si>
  <si>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1 phần thuộc quy hoạch đất giao thông, mở đường quy hoạch lộ giới 24,0m và thuộc khu vực đất đơn vị ở (khu vực đất ở hiện trạng).</t>
  </si>
  <si>
    <t>1 phần quy hoạch đất giao thông (mở đường 13,5), phần còn lại là đất ở theo hiện trạng</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</si>
  <si>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1 phần thuộc quy hoạch đất giao thông, mở đường quy hoạch lộ giới 23,0m và thuộc khu vực đất đơn vị ở (khu vực đất ở hiện trạng).</t>
  </si>
  <si>
    <t>Nguyễn Minh Trí - Trần Thị Thanh Thảo</t>
  </si>
  <si>
    <t>Nguyễn An - Nguyễn Thị Minh Tùng</t>
  </si>
  <si>
    <t>Nguyễn Lĩnh</t>
  </si>
  <si>
    <t>Thôn Vọng Trì Đông</t>
  </si>
  <si>
    <t>Lê Đăng Thông - Phan Thị Ngọc Diệp</t>
  </si>
  <si>
    <t>15/34 Hoàng Quốc Việt</t>
  </si>
  <si>
    <t>Theo Điều chỉnh Quy hoạch phân khu Khu A- Đô thị mới An Vân Dương, tỉnh Thừa Thiên Huế được UBND tỉnh phê duyệt tại Quyết định số 432/QĐ-UBND ngày 21/02/2019 thì thửa đất Chức năng sử dụng đất một phần thuộc đất giao thông và phần còn lại thuộc quy hoạch đất ở chỉnh trang (đất ở).</t>
  </si>
  <si>
    <t>Nguyễn Đắc Thảo - Nguyễn Thị Huyền Trang</t>
  </si>
  <si>
    <t>802
(799-1)</t>
  </si>
  <si>
    <t>Nguyễn Minh Đức - Nguyễn Thị Sương</t>
  </si>
  <si>
    <t>TDP Xước Dũ</t>
  </si>
  <si>
    <t>Hoàng Thị Thanh Tâm</t>
  </si>
  <si>
    <t>Thôn Châu Chữ</t>
  </si>
  <si>
    <t>Bùi Bé</t>
  </si>
  <si>
    <t>Tổ 15, khu vực 5</t>
  </si>
  <si>
    <t>355</t>
  </si>
  <si>
    <t>148</t>
  </si>
  <si>
    <t>207</t>
  </si>
  <si>
    <t xml:space="preserve">Theo QĐ số 1682/QĐ-UBND ngày 11/7/2019 của UBND tỉnh về phê duyệt quy hoạch phân khu phường Vỹ Dạ thửa đất có chức năng sử dụng một phần là đất ở, một phần là đất quy hoạch mở đường kiệt. </t>
  </si>
  <si>
    <t>Phường Thuận Lộc</t>
  </si>
  <si>
    <t>Trần Thị Nhung</t>
  </si>
  <si>
    <t>5/175 Nhật Lệ</t>
  </si>
  <si>
    <t>Theo QH chi tiết Khu Kinh Thành Huế, thành phố Huế tại QĐ số 2317/QĐ-UB ngày 07/10/1999 của UBND tỉnh thì thửa đất có chức năng sử dụng là đất ở</t>
  </si>
  <si>
    <t>Phan Văn Thanh - Nguyễn Thị Kim Lài</t>
  </si>
  <si>
    <t>10/1 Đoàn Hữu Trưng</t>
  </si>
  <si>
    <t xml:space="preserve">Theo Quy hoạch chi tiết xây dựng trục đường Hai Bà Trưng nối dài, thành phố Huế được UBND Tỉnh phê duyệt tại Quyết định số 2415/QĐ-UBND ngày 20/10/2018, thửa đất có chức năng sử dụng đất theo quy hoạch bao gồm 02 phần:
- Phần 01: Chức năng là đất ở chỉnh trang (đất ở);
- Phần 02: Chức năng là đất giao thông (thuộc phạm vi mở đường quy hoạch lộ giới 5,5m).
</t>
  </si>
  <si>
    <t>1 phần đất giao thông, còn lại thuộc đất ở theo hiện trạng</t>
  </si>
  <si>
    <t>Bùi Hoàng Duy - Phạm Thị Phương Thanh</t>
  </si>
  <si>
    <t>47-1</t>
  </si>
  <si>
    <t>Thửa đất nêu trên thuộc Quy hoạch chi tiết xây dựng (tỷ lệ 1/2000) khu vực đồi Vọng Cảnh và vùng phụ cận được UBND Tỉnh phê duyệt tại Quyết định số 2101/QĐ-UBND ngày 13/10/2015 và có chức năng sử dụng đất gồm 02 phần:
- Phần 01: có chức năng sử dụng đất là đất giao thông (mở đường quy hoạch lộ giới 12,0m);
- Phần 02: có chức năng sử dụng đất là đất ở chỉnh trang (đất ở).</t>
  </si>
  <si>
    <t>I.16</t>
  </si>
  <si>
    <t xml:space="preserve">Nguyễn Lê Ngọc Châu </t>
  </si>
  <si>
    <t>TDP Chiết Bi</t>
  </si>
  <si>
    <t>Trần Duy Tâm - Nguyễn Thị Bảy</t>
  </si>
  <si>
    <t xml:space="preserve">Thửa đất nêu trên thuộc Điều chỉnh Quy hoạch phân khu Khu C – Đô thị mới An Vân Dương, tỉnh Thừa Thiên Huế được UBND Tỉnh phê duyệt tại Quyết định số 197/QĐ-UBND ngày 17/01/2009 và có chức năng sử dụng đất theo quy hoạch bao gồm 02 phần, cụ thể như sau:
- Phần 01: Thuộc quy hoạch đất giao thông (thuộc phạm vi mở đường quy hoạch lộ giới 19,5m);
- Phần 02: Thuộc quy hoạch đất nhóm nhà ở hiện trạng (đất ở).
</t>
  </si>
  <si>
    <t>Nguyễn Duy Khiết - Huyền Nữ Bạch Huệ</t>
  </si>
  <si>
    <t>3/44 Lê Ngô Cát</t>
  </si>
  <si>
    <t>352
(333-2)</t>
  </si>
  <si>
    <t>Hoàng Thị Lệ Hoa</t>
  </si>
  <si>
    <t>83 Huyền Trân Công Chúa</t>
  </si>
  <si>
    <t>Theo quy hoạch chi tiết xây dựng (tỷ lệ 1/2000) khu vực Thủy Xuân, thành phố Huế được UBND Tỉnh phê duyệt tại quyết định số 712/QĐ-UBND ngày 8/4/2016 thì thửa đất thuộc quy hoạch đất ở  chỉnh trang.</t>
  </si>
  <si>
    <t>Theo quyết định 2101/QĐ-UBND ngày 13/10/2015 của UBND Tỉnh TT Huế về quy hoạch chi tiết xây dựng đồi Vọng Cảnh và vùng phủ cận (tỷ lệ 1/2000) thửa đấtcó 39,5m² thuộc quy hoạch mở  đường lộ giới 19,5m,  phần còn lại thuộc quy hoạch đất ở.</t>
  </si>
  <si>
    <r>
      <rPr>
        <b/>
        <i/>
        <sz val="11.5"/>
        <rFont val="Times New Roman"/>
        <family val="1"/>
      </rPr>
      <t xml:space="preserve">Phụ lục 2: </t>
    </r>
    <r>
      <rPr>
        <b/>
        <sz val="11.5"/>
        <rFont val="Times New Roman"/>
        <family val="1"/>
      </rPr>
      <t xml:space="preserve">DANH SÁCH ĐĂNG KÝ NHU CẦU CHUYỂN ĐỔI MỤC ĐÍCH ĐẤT TỪ ĐẤT NÔNG NGHIỆP  SANG ĐẤT Ở ĐÔ THỊ
</t>
    </r>
    <r>
      <rPr>
        <i/>
        <sz val="11.5"/>
        <rFont val="Times New Roman"/>
        <family val="1"/>
      </rPr>
      <t>(Kèm theo Công văn số             /UBND-ĐC ngày       tháng       năm 2024 của UBND thành phố Huế)</t>
    </r>
  </si>
  <si>
    <t>Nguyễn Sinh</t>
  </si>
  <si>
    <t>Tổ 9, khu vực 4</t>
  </si>
  <si>
    <t>Thửa đất nêu trên thuộc Đồ án Điều chỉnh, mở rộng quy hoạch chi tiết xây dựng Khu dân cư phía Bắc – phường An Hòa và phường Hương Sơ, thành phố Huế được UBND Tỉnh phê duyệt tại Quyết định số 2231/QĐ-UBND ngày 29/10/2013 và có chức năng sử dụng đất gồm 02 phần:
 - Phần 01: đất giao thông mở đường lộ giới 6,0m
- Phần 02: đất giao thông hướng Bắc mở đường lộ giới 16,5m
 - Phần 02: đất ở chỉnh trang</t>
  </si>
  <si>
    <t>Võ Thanh Trường - Đặng Thị Ngọc Lan</t>
  </si>
  <si>
    <t>Nguyễn Hữu Ngại - Hoàng Thị Thu Thủy</t>
  </si>
  <si>
    <t>TDP Bồn Phổ</t>
  </si>
  <si>
    <t>Trương Thị Ngọc Yến - Trương Phước Hiếu</t>
  </si>
  <si>
    <t>Nham Biều - Lựu Bảo
(TDP 5)</t>
  </si>
  <si>
    <t>I.13</t>
  </si>
  <si>
    <t>Ngô Văn Bình</t>
  </si>
  <si>
    <t>24 kiệt 227 Trần Phú</t>
  </si>
  <si>
    <t>Theo QH chi tiết khu Trung tâm phía Nam thành phố Huế tại QĐ số 1852/2005/QĐ-UBND ngày 08/6/2005 thửa đất chó chức năng sử dụng là đất ở</t>
  </si>
  <si>
    <t xml:space="preserve">Nguyễn Thị Huế </t>
  </si>
  <si>
    <t>TDP An Hòa</t>
  </si>
  <si>
    <t>Chức năng sử dụng đất:
Theo Quyết định số 108/QĐ-TTg  ngày 26/01/2024 của Thủ Tướng Chính Phủ về việc phê duyệt quy hoạch chung đô thị Thừa Thiên Huế đến năm 2045, tầm nhìn đến năm 2065, vị trí thửa đất có chức năng sử dựng đất  thuộc khu vực đơn vị ở (khu vực đất ở).</t>
  </si>
  <si>
    <t>Hồ Thi Chi</t>
  </si>
  <si>
    <t>TDP Long
 Hồ Hạ 1</t>
  </si>
  <si>
    <t>Trần Thân</t>
  </si>
  <si>
    <t>30/38 Hoàng Diệu</t>
  </si>
  <si>
    <t>363.5</t>
  </si>
  <si>
    <t>100</t>
  </si>
  <si>
    <t>263.5</t>
  </si>
  <si>
    <t>Theo QH chi tiết kinh Thành tại QĐ số 2317/QĐ-UB ngày 07/10/1999 thửa đất có năng sử dụng là đất ở hiện trạng chỉnh trang</t>
  </si>
  <si>
    <t>Phan Văn Thọ</t>
  </si>
  <si>
    <t>185/26 Nguyễn Lộ Trạch</t>
  </si>
  <si>
    <t>Phan Xuân Hùng</t>
  </si>
  <si>
    <t>11 kiệt 29 Nguyễn Khoa Chiêm</t>
  </si>
  <si>
    <t>Theo điều chỉnh quy hoạch phân khu phía Tây Nam tại QĐ số 2454/QĐ-UBND ngày 23/10/2017 thửa đất có chức năng sử dụng đất gồm 03 phần: đất thuộc đất giao thông mở đường kiệt rộng 4,0m; phần còn lại là đất ở hiện trạng chỉnh trang</t>
  </si>
  <si>
    <t>Hoàng Đình Mô - Nguyễn Thị Cà</t>
  </si>
  <si>
    <t>TDP 8</t>
  </si>
  <si>
    <t>Chức năng sử dụng đất:
Theo Quyết định số 108/QĐ-TTg  ngày 26/01/2024 của Thủ Tướng Chính Phủ về việc phê duyệt quy hoạch chung đô thị Thừa Thiên Huế đến năm 2045, tầm nhìn đến năm 2065, vị trí thửa đất có chức năng sử dụng đất gồm 02 phần:
+ Phần 01: Thuộc quy hoạch đất thuộc khu vực đơn vị ở (khu vực đất ở).
+ Phần 02: Thuộc quy hoạch đất giao thông (mở rộng đường Long Hồ lộ giới 31,0m).</t>
  </si>
  <si>
    <t>Nguyễn Thị Ngọc Ánh</t>
  </si>
  <si>
    <t>15/34 Hải Triều</t>
  </si>
  <si>
    <t>Trần Thị Phương</t>
  </si>
  <si>
    <t>Trương Văn Năng - Lê Thị Cúc</t>
  </si>
  <si>
    <t>TDP Ngọc Hồ</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</si>
  <si>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có chức năng sử dụng đất một phần thuộc quy hoạch đất giao thông (thuộc phạm vi mở đường quy hoạch lộ giới 31,0m); phần còn lại thuộc quy hoạch đất đơn vị ở (khu vực đất ở hiện trạng).</t>
  </si>
  <si>
    <t>Trần Hữu Nghị - Hồ Thị Chút</t>
  </si>
  <si>
    <t>TDP Nham Biều - Lựu Bảo</t>
  </si>
  <si>
    <t>Quy hoạch phân khu (tỷ lệ 1/2000) phường An Tây, thành phố Huế, tỉnh Thừa Thiên Huế được UBND Tỉnh phê duyệt tại Quyết định số 2181/QĐ-UBND ngày 20/9/2023 và có chức năng sử dụng đất như sau:
Có chức năng sử dụng đất gồm 04 phần:
- Phần 01: Đất giao thông (mở đường quy hoạch lộ giới 19,5m; đường quy hoạch lộ giới 13,5m và góc giao lộ giữa 02 đường quy hoạch);
- Phần 02: Đất giáo dục;
- Phần 03: Đất ở;
- Phần 04: Đất chưa sử dụng.</t>
  </si>
  <si>
    <t>Trần Thị Huệ</t>
  </si>
  <si>
    <t>Thôn Cư Chánh 1</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</si>
  <si>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và định hướng Quy hoạch phân khu (1/2.000) khu vực Thủy Bằng thì thửa đất có chức năng thuộc quy hoạch sử dụng đất là đất đơn vị ở (khu vực đất ở hiện trạng).</t>
  </si>
  <si>
    <t>lộ giới giao thông</t>
  </si>
  <si>
    <t>Thửa đất thuộc khu vực chưa có quy hoạch chi tiết, quy hoạch phân khu được phê duyệt. Theo Quy hoạch chung đô thị Thừa Thiên Huế đến năm 2045, tầm nhìn đến năm 2065 được Thủ tướng Chính phủ phê duyệt tại Quyết định số 108/QĐ-TTg ngày 26/01/2024 thì thửa đất thuộc quy hoạch thuộc quy hoạch đất đơn vị ở. (theo Văn bản số 4628/UBND-ĐC ngày 22/5/2024)</t>
  </si>
  <si>
    <r>
      <rPr>
        <b/>
        <i/>
        <sz val="11.5"/>
        <rFont val="Times New Roman"/>
        <family val="1"/>
      </rPr>
      <t xml:space="preserve">Phụ lục 1: </t>
    </r>
    <r>
      <rPr>
        <b/>
        <sz val="11.5"/>
        <rFont val="Times New Roman"/>
        <family val="1"/>
      </rPr>
      <t xml:space="preserve">DANH SÁCH ĐĂNG KÝ NHU CẦU CHUYỂN ĐỔI MỤC ĐÍCH ĐẤT TỪ ĐẤT NÔNG NGHIỆP TRONG CÙNG 
THỬA ĐẤT CÓ ĐẤT Ở  SANG ĐẤT Ở ĐÔ THỊ
</t>
    </r>
    <r>
      <rPr>
        <i/>
        <sz val="11.5"/>
        <rFont val="Times New Roman"/>
        <family val="1"/>
      </rPr>
      <t>(Kèm theo Công văn số             /UBND-ĐC ngày       tháng       năm 2024 của UBND thành phố Huế)</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</si>
</sst>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_₫"/>
    <numFmt numFmtId="166" formatCode="_-* #,##0.00\ _₫_-;\-* #,##0.00\ _₫_-;_-* &quot;-&quot;??\ _₫_-;_-@_-"/>
    <numFmt numFmtId="167" formatCode="0.0"/>
    <numFmt numFmtId="168" formatCode="0.000"/>
  </numFmts>
  <fonts count="24" x14ac:knownFonts="1">
    <font>
      <sz val="14"/>
      <color theme="1"/>
      <name val="Times New Roman"/>
      <family val="2"/>
      <charset val="163"/>
    </font>
    <font>
      <sz val="12"/>
      <name val="Times New Roman"/>
      <family val="1"/>
    </font>
    <font>
      <sz val="11"/>
      <color theme="1"/>
      <name val="Calibri"/>
      <family val="2"/>
      <scheme val="minor"/>
    </font>
    <font>
      <sz val="11"/>
      <color indexed="8"/>
      <name val="Calibri"/>
      <family val="2"/>
      <charset val="163"/>
    </font>
    <font>
      <sz val="12"/>
      <name val=".VnTime"/>
      <family val="2"/>
    </font>
    <font>
      <sz val="10"/>
      <name val="Arial"/>
      <family val="2"/>
      <charset val="163"/>
    </font>
    <font>
      <sz val="11"/>
      <color indexed="8"/>
      <name val="Calibri"/>
      <family val="2"/>
    </font>
    <font>
      <sz val="10"/>
      <name val="Arial"/>
      <family val="2"/>
    </font>
    <font>
      <sz val="11"/>
      <color theme="1"/>
      <name val="Calibri"/>
      <family val="2"/>
    </font>
    <font>
      <sz val="11"/>
      <color indexed="8"/>
      <name val="Arial"/>
      <family val="2"/>
    </font>
    <font>
      <sz val="11"/>
      <color theme="1"/>
      <name val="Arial"/>
      <family val="2"/>
    </font>
    <font>
      <sz val="10"/>
      <color rgb="FF000000"/>
      <name val="Arial"/>
      <family val="2"/>
      <charset val="163"/>
    </font>
    <font>
      <sz val="11.5"/>
      <color theme="1"/>
      <name val="Times New Roman"/>
      <family val="1"/>
    </font>
    <font>
      <sz val="11.5"/>
      <name val="Times New Roman"/>
      <family val="1"/>
    </font>
    <font>
      <sz val="11.5"/>
      <color rgb="FFFF0000"/>
      <name val="Times New Roman"/>
      <family val="1"/>
    </font>
    <font>
      <b/>
      <sz val="11.5"/>
      <name val="Times New Roman"/>
      <family val="1"/>
    </font>
    <font>
      <sz val="11.5"/>
      <color theme="0"/>
      <name val="Times New Roman"/>
      <family val="1"/>
    </font>
    <font>
      <b/>
      <sz val="11.5"/>
      <color theme="0"/>
      <name val="Times New Roman"/>
      <family val="1"/>
    </font>
    <font>
      <b/>
      <vertAlign val="superscript"/>
      <sz val="11.5"/>
      <name val="Times New Roman"/>
      <family val="1"/>
    </font>
    <font>
      <b/>
      <i/>
      <sz val="11.5"/>
      <name val="Times New Roman"/>
      <family val="1"/>
    </font>
    <font>
      <i/>
      <sz val="11.5"/>
      <name val="Times New Roman"/>
      <family val="1"/>
    </font>
    <font>
      <sz val="11.55"/>
      <name val="Times New Roman"/>
      <family val="1"/>
    </font>
    <font>
      <sz val="13"/>
      <name val="Times New Roman"/>
      <family val="1"/>
    </font>
    <font>
      <sz val="11"/>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8">
    <xf numFmtId="0" fontId="0" fillId="0" borderId="0"/>
    <xf numFmtId="0" fontId="2" fillId="0" borderId="0"/>
    <xf numFmtId="0" fontId="3" fillId="0" borderId="0"/>
    <xf numFmtId="0" fontId="3" fillId="0" borderId="0"/>
    <xf numFmtId="0" fontId="3" fillId="0" borderId="0"/>
    <xf numFmtId="0" fontId="3" fillId="0" borderId="0"/>
    <xf numFmtId="0" fontId="6" fillId="0" borderId="0"/>
    <xf numFmtId="0" fontId="2" fillId="0" borderId="0"/>
    <xf numFmtId="0" fontId="8" fillId="0" borderId="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9" fillId="0" borderId="0"/>
    <xf numFmtId="0" fontId="10" fillId="0" borderId="0"/>
    <xf numFmtId="0" fontId="11" fillId="0" borderId="0"/>
    <xf numFmtId="0" fontId="10" fillId="0" borderId="0"/>
    <xf numFmtId="0" fontId="9"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9" fillId="0" borderId="0"/>
    <xf numFmtId="0" fontId="7" fillId="0" borderId="0"/>
    <xf numFmtId="0" fontId="7" fillId="0" borderId="0"/>
    <xf numFmtId="43" fontId="6" fillId="0" borderId="0" applyFont="0" applyFill="0" applyBorder="0" applyAlignment="0" applyProtection="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7" fillId="0" borderId="0"/>
    <xf numFmtId="0" fontId="7" fillId="0" borderId="0"/>
    <xf numFmtId="0" fontId="5" fillId="0" borderId="0"/>
    <xf numFmtId="0" fontId="10" fillId="0" borderId="0"/>
    <xf numFmtId="0" fontId="10"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7" fillId="0" borderId="0"/>
    <xf numFmtId="0" fontId="5" fillId="0" borderId="0"/>
    <xf numFmtId="0" fontId="4" fillId="0" borderId="0"/>
    <xf numFmtId="166" fontId="7" fillId="0" borderId="0" applyFont="0" applyFill="0" applyBorder="0" applyAlignment="0" applyProtection="0"/>
    <xf numFmtId="0" fontId="10" fillId="0" borderId="0"/>
    <xf numFmtId="166" fontId="9" fillId="0" borderId="0" applyFont="0" applyFill="0" applyBorder="0" applyAlignment="0" applyProtection="0"/>
    <xf numFmtId="0" fontId="2" fillId="0" borderId="0"/>
  </cellStyleXfs>
  <cellXfs count="133">
    <xf numFmtId="0" fontId="0" fillId="0" borderId="0" xfId="0"/>
    <xf numFmtId="0" fontId="12" fillId="0" borderId="0" xfId="0" applyFont="1"/>
    <xf numFmtId="0" fontId="12" fillId="0" borderId="0" xfId="0" applyFont="1" applyAlignment="1">
      <alignment horizontal="center"/>
    </xf>
    <xf numFmtId="0" fontId="12" fillId="0" borderId="0" xfId="0" applyFont="1" applyAlignment="1">
      <alignment horizontal="center" vertical="center"/>
    </xf>
    <xf numFmtId="4" fontId="12" fillId="0" borderId="0" xfId="0" applyNumberFormat="1" applyFont="1"/>
    <xf numFmtId="0" fontId="13" fillId="0" borderId="1" xfId="0" applyFont="1" applyBorder="1" applyAlignment="1">
      <alignment horizontal="center" vertical="center" wrapText="1"/>
    </xf>
    <xf numFmtId="164" fontId="13" fillId="2" borderId="1" xfId="0" applyNumberFormat="1" applyFont="1" applyFill="1" applyBorder="1" applyAlignment="1">
      <alignment horizontal="center" vertical="center" wrapText="1"/>
    </xf>
    <xf numFmtId="164" fontId="13" fillId="2" borderId="1" xfId="0" applyNumberFormat="1" applyFont="1" applyFill="1" applyBorder="1" applyAlignment="1">
      <alignment horizontal="left" vertical="center" wrapText="1"/>
    </xf>
    <xf numFmtId="2" fontId="13" fillId="0" borderId="1" xfId="0" applyNumberFormat="1" applyFont="1" applyBorder="1" applyAlignment="1">
      <alignment horizontal="center" vertical="center" wrapText="1"/>
    </xf>
    <xf numFmtId="0" fontId="14" fillId="0" borderId="0" xfId="0" applyFont="1"/>
    <xf numFmtId="0" fontId="13" fillId="0" borderId="1" xfId="0" applyFont="1" applyBorder="1" applyAlignment="1">
      <alignment horizontal="left" vertical="center" wrapText="1"/>
    </xf>
    <xf numFmtId="2" fontId="13" fillId="2" borderId="1" xfId="0" applyNumberFormat="1" applyFont="1" applyFill="1" applyBorder="1" applyAlignment="1">
      <alignment horizontal="center" vertical="center" wrapText="1"/>
    </xf>
    <xf numFmtId="164" fontId="13" fillId="2" borderId="1" xfId="0" applyNumberFormat="1" applyFont="1" applyFill="1" applyBorder="1" applyAlignment="1">
      <alignment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164" fontId="13" fillId="0" borderId="1" xfId="0" applyNumberFormat="1" applyFont="1" applyBorder="1" applyAlignment="1">
      <alignment vertical="center" wrapText="1"/>
    </xf>
    <xf numFmtId="0" fontId="13" fillId="2" borderId="1" xfId="0" applyFont="1" applyFill="1" applyBorder="1" applyAlignment="1">
      <alignment horizontal="center" vertical="center"/>
    </xf>
    <xf numFmtId="0" fontId="13" fillId="0" borderId="1" xfId="0" applyFont="1" applyBorder="1"/>
    <xf numFmtId="0" fontId="13" fillId="0" borderId="1" xfId="0" applyFont="1" applyBorder="1" applyAlignment="1">
      <alignment horizontal="center" vertical="center"/>
    </xf>
    <xf numFmtId="0" fontId="13" fillId="0" borderId="0" xfId="0" applyFont="1"/>
    <xf numFmtId="0" fontId="13" fillId="0" borderId="0" xfId="0" applyFont="1" applyAlignment="1">
      <alignment horizontal="center"/>
    </xf>
    <xf numFmtId="0" fontId="16" fillId="0" borderId="0" xfId="0" applyFont="1"/>
    <xf numFmtId="0" fontId="16" fillId="0" borderId="0" xfId="0" applyFont="1" applyAlignment="1">
      <alignment horizontal="center"/>
    </xf>
    <xf numFmtId="0" fontId="13"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0" xfId="0" applyFont="1"/>
    <xf numFmtId="4" fontId="15" fillId="0" borderId="1" xfId="0" applyNumberFormat="1" applyFont="1" applyBorder="1" applyAlignment="1">
      <alignment horizontal="center" vertical="center" wrapText="1"/>
    </xf>
    <xf numFmtId="0" fontId="13" fillId="2" borderId="1" xfId="0" applyFont="1" applyFill="1" applyBorder="1"/>
    <xf numFmtId="0" fontId="15"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65" fontId="15"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49"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4" fontId="13" fillId="0" borderId="1" xfId="0" applyNumberFormat="1" applyFont="1" applyBorder="1" applyAlignment="1">
      <alignment horizontal="left" vertical="center" wrapText="1"/>
    </xf>
    <xf numFmtId="0" fontId="16" fillId="2" borderId="0" xfId="0" applyFont="1" applyFill="1"/>
    <xf numFmtId="0" fontId="16" fillId="2" borderId="0" xfId="0" applyFont="1" applyFill="1" applyAlignment="1">
      <alignment horizontal="center" vertical="center"/>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xf>
    <xf numFmtId="0" fontId="13" fillId="0" borderId="6" xfId="0" applyFont="1" applyBorder="1"/>
    <xf numFmtId="0" fontId="13" fillId="2" borderId="6" xfId="0" applyFont="1" applyFill="1" applyBorder="1"/>
    <xf numFmtId="0" fontId="15" fillId="2" borderId="1" xfId="0" applyFont="1" applyFill="1" applyBorder="1" applyAlignment="1">
      <alignment vertical="center" wrapText="1"/>
    </xf>
    <xf numFmtId="0" fontId="13" fillId="0" borderId="1" xfId="0" applyFont="1" applyBorder="1" applyAlignment="1">
      <alignment vertical="center" wrapText="1"/>
    </xf>
    <xf numFmtId="0" fontId="13" fillId="2" borderId="1" xfId="1" applyFont="1" applyFill="1" applyBorder="1" applyAlignment="1">
      <alignment horizontal="left" vertical="center" wrapText="1"/>
    </xf>
    <xf numFmtId="0" fontId="13" fillId="2" borderId="1" xfId="1" applyFont="1" applyFill="1" applyBorder="1" applyAlignment="1">
      <alignment horizontal="center" vertical="center" wrapText="1"/>
    </xf>
    <xf numFmtId="0" fontId="13" fillId="2" borderId="3" xfId="1" applyFont="1" applyFill="1" applyBorder="1" applyAlignment="1">
      <alignment horizontal="center" vertical="center"/>
    </xf>
    <xf numFmtId="0" fontId="13" fillId="0" borderId="1" xfId="0" applyFont="1" applyBorder="1" applyAlignment="1">
      <alignment wrapText="1"/>
    </xf>
    <xf numFmtId="0" fontId="14" fillId="0" borderId="0" xfId="0" applyFont="1" applyAlignment="1">
      <alignment horizontal="center" vertical="center"/>
    </xf>
    <xf numFmtId="164" fontId="16" fillId="0" borderId="0" xfId="0" applyNumberFormat="1" applyFont="1"/>
    <xf numFmtId="164" fontId="16" fillId="2" borderId="0" xfId="0" applyNumberFormat="1" applyFont="1" applyFill="1"/>
    <xf numFmtId="0" fontId="16" fillId="0" borderId="0" xfId="0" applyFont="1" applyAlignment="1">
      <alignment horizontal="center" vertical="center"/>
    </xf>
    <xf numFmtId="0" fontId="14" fillId="0" borderId="0" xfId="0" applyFont="1" applyAlignment="1">
      <alignment horizontal="center"/>
    </xf>
    <xf numFmtId="0" fontId="15" fillId="0" borderId="1" xfId="0" applyFont="1" applyBorder="1" applyAlignment="1">
      <alignment horizontal="center" vertical="center"/>
    </xf>
    <xf numFmtId="0" fontId="12" fillId="2" borderId="0" xfId="0" applyFont="1" applyFill="1"/>
    <xf numFmtId="0" fontId="12" fillId="2" borderId="0" xfId="0" applyFont="1" applyFill="1" applyAlignment="1">
      <alignment horizontal="center"/>
    </xf>
    <xf numFmtId="0" fontId="13" fillId="2" borderId="3" xfId="0" applyFont="1" applyFill="1" applyBorder="1" applyAlignment="1">
      <alignment horizontal="center" vertical="center" wrapText="1"/>
    </xf>
    <xf numFmtId="2" fontId="13" fillId="2" borderId="5" xfId="0" applyNumberFormat="1" applyFont="1" applyFill="1" applyBorder="1" applyAlignment="1">
      <alignment horizontal="center" vertical="center" wrapText="1"/>
    </xf>
    <xf numFmtId="0" fontId="13" fillId="2" borderId="6" xfId="0" applyFont="1" applyFill="1" applyBorder="1" applyAlignment="1">
      <alignment horizontal="left" vertical="center" wrapText="1"/>
    </xf>
    <xf numFmtId="0" fontId="13" fillId="2" borderId="6" xfId="0" applyFont="1" applyFill="1" applyBorder="1" applyAlignment="1">
      <alignment horizontal="center" vertical="center" wrapText="1"/>
    </xf>
    <xf numFmtId="4" fontId="13" fillId="0" borderId="1" xfId="0" applyNumberFormat="1" applyFont="1" applyBorder="1" applyAlignment="1">
      <alignment horizontal="center" vertical="center" wrapText="1"/>
    </xf>
    <xf numFmtId="4" fontId="13" fillId="2" borderId="6"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3" fillId="2" borderId="1" xfId="1" applyNumberFormat="1" applyFont="1" applyFill="1" applyBorder="1" applyAlignment="1">
      <alignment horizontal="center" vertical="center" wrapText="1"/>
    </xf>
    <xf numFmtId="164" fontId="13" fillId="0" borderId="6" xfId="0" applyNumberFormat="1" applyFont="1" applyBorder="1" applyAlignment="1">
      <alignment horizontal="center" vertical="center"/>
    </xf>
    <xf numFmtId="164" fontId="12" fillId="0" borderId="0" xfId="0" applyNumberFormat="1" applyFont="1"/>
    <xf numFmtId="0" fontId="13" fillId="0" borderId="0" xfId="0" applyFont="1" applyAlignment="1">
      <alignment horizontal="justify" vertical="center"/>
    </xf>
    <xf numFmtId="164" fontId="13" fillId="0" borderId="1" xfId="0" applyNumberFormat="1" applyFont="1" applyBorder="1" applyAlignment="1">
      <alignment horizontal="center" vertical="center"/>
    </xf>
    <xf numFmtId="164" fontId="13" fillId="0" borderId="0" xfId="0" applyNumberFormat="1" applyFont="1"/>
    <xf numFmtId="164" fontId="1" fillId="2" borderId="1" xfId="0" applyNumberFormat="1" applyFont="1" applyFill="1" applyBorder="1" applyAlignment="1">
      <alignment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horizontal="center" vertical="center" wrapText="1"/>
    </xf>
    <xf numFmtId="164" fontId="21" fillId="2" borderId="1" xfId="0" applyNumberFormat="1" applyFont="1" applyFill="1" applyBorder="1" applyAlignment="1">
      <alignment vertical="center" wrapText="1"/>
    </xf>
    <xf numFmtId="0" fontId="1" fillId="2" borderId="1" xfId="0" applyFont="1" applyFill="1" applyBorder="1" applyAlignment="1">
      <alignment horizontal="left" vertical="center" wrapText="1"/>
    </xf>
    <xf numFmtId="167" fontId="1" fillId="2" borderId="1" xfId="0" applyNumberFormat="1" applyFont="1" applyFill="1" applyBorder="1" applyAlignment="1">
      <alignment horizontal="center" vertical="center" wrapText="1"/>
    </xf>
    <xf numFmtId="0" fontId="13" fillId="0" borderId="1" xfId="0" applyFont="1" applyBorder="1" applyAlignment="1">
      <alignment horizontal="justify" vertical="center"/>
    </xf>
    <xf numFmtId="0" fontId="12" fillId="0" borderId="1" xfId="0" applyFont="1" applyBorder="1" applyAlignment="1">
      <alignment horizontal="left" vertical="center"/>
    </xf>
    <xf numFmtId="0" fontId="12" fillId="0" borderId="1" xfId="0" applyFont="1" applyBorder="1" applyAlignment="1">
      <alignment horizontal="center" vertical="center"/>
    </xf>
    <xf numFmtId="2" fontId="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22" fillId="0" borderId="6" xfId="0" applyFont="1" applyBorder="1" applyAlignment="1">
      <alignment vertical="center" wrapText="1"/>
    </xf>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3"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3"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164" fontId="13" fillId="3" borderId="1" xfId="0" applyNumberFormat="1" applyFont="1" applyFill="1" applyBorder="1" applyAlignment="1">
      <alignment horizontal="left" vertical="center" wrapText="1"/>
    </xf>
    <xf numFmtId="164" fontId="13" fillId="3" borderId="1" xfId="0" applyNumberFormat="1" applyFont="1" applyFill="1" applyBorder="1" applyAlignment="1">
      <alignment vertical="center" wrapText="1"/>
    </xf>
    <xf numFmtId="17" fontId="13" fillId="3"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164" fontId="21" fillId="3" borderId="1" xfId="0" applyNumberFormat="1" applyFont="1" applyFill="1" applyBorder="1" applyAlignment="1">
      <alignment horizontal="center" vertical="center" wrapText="1"/>
    </xf>
    <xf numFmtId="2" fontId="21" fillId="3" borderId="1" xfId="0" applyNumberFormat="1" applyFont="1" applyFill="1" applyBorder="1" applyAlignment="1">
      <alignment horizontal="center" vertical="center" wrapText="1"/>
    </xf>
    <xf numFmtId="164" fontId="21" fillId="3" borderId="1" xfId="0" applyNumberFormat="1" applyFont="1" applyFill="1" applyBorder="1" applyAlignment="1">
      <alignment vertical="center" wrapText="1"/>
    </xf>
    <xf numFmtId="49" fontId="13"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3" fillId="3" borderId="1" xfId="0" applyFont="1" applyFill="1" applyBorder="1"/>
    <xf numFmtId="0" fontId="13" fillId="3" borderId="1" xfId="0" applyFont="1" applyFill="1" applyBorder="1" applyAlignment="1">
      <alignment horizontal="center" vertical="center"/>
    </xf>
    <xf numFmtId="0" fontId="13" fillId="3" borderId="6" xfId="0" applyFont="1" applyFill="1" applyBorder="1" applyAlignment="1">
      <alignment vertical="center"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13" fillId="3" borderId="6" xfId="0" applyFont="1" applyFill="1" applyBorder="1"/>
    <xf numFmtId="164" fontId="13" fillId="3" borderId="6" xfId="0" applyNumberFormat="1" applyFont="1" applyFill="1" applyBorder="1" applyAlignment="1">
      <alignment horizontal="center" vertical="center"/>
    </xf>
    <xf numFmtId="164" fontId="13" fillId="3" borderId="6"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164" fontId="14"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8" fontId="13" fillId="2" borderId="1" xfId="0" applyNumberFormat="1" applyFont="1" applyFill="1" applyBorder="1" applyAlignment="1">
      <alignment horizontal="center" vertical="center" wrapText="1"/>
    </xf>
    <xf numFmtId="0" fontId="13" fillId="0" borderId="1" xfId="0" applyFont="1" applyBorder="1" applyAlignment="1">
      <alignment vertical="center"/>
    </xf>
    <xf numFmtId="167" fontId="13" fillId="0" borderId="0" xfId="0" applyNumberFormat="1" applyFont="1"/>
    <xf numFmtId="0" fontId="15" fillId="0" borderId="1" xfId="0" applyFont="1" applyBorder="1" applyAlignment="1">
      <alignment horizontal="left" vertical="center" wrapText="1"/>
    </xf>
    <xf numFmtId="0" fontId="15" fillId="2" borderId="3"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2" borderId="4" xfId="0" applyFont="1" applyFill="1" applyBorder="1" applyAlignment="1">
      <alignment horizontal="left" vertical="center" wrapText="1"/>
    </xf>
    <xf numFmtId="164" fontId="15" fillId="0" borderId="1" xfId="0" applyNumberFormat="1" applyFont="1" applyBorder="1" applyAlignment="1">
      <alignment horizontal="center" vertical="center" wrapText="1"/>
    </xf>
  </cellXfs>
  <cellStyles count="58">
    <cellStyle name="Comma 2" xfId="17" xr:uid="{00000000-0005-0000-0000-000000000000}"/>
    <cellStyle name="Comma 2 2" xfId="54" xr:uid="{00000000-0005-0000-0000-000001000000}"/>
    <cellStyle name="Comma 2 3" xfId="56" xr:uid="{00000000-0005-0000-0000-000002000000}"/>
    <cellStyle name="Comma 3" xfId="47" xr:uid="{00000000-0005-0000-0000-000003000000}"/>
    <cellStyle name="Comma 31 2 2" xfId="9" xr:uid="{00000000-0005-0000-0000-000004000000}"/>
    <cellStyle name="Comma 5" xfId="33" xr:uid="{00000000-0005-0000-0000-000005000000}"/>
    <cellStyle name="Normal" xfId="0" builtinId="0"/>
    <cellStyle name="Normal 10" xfId="50" xr:uid="{00000000-0005-0000-0000-000007000000}"/>
    <cellStyle name="Normal 100_DM HUONG TRA - DIEU CHINH 2020" xfId="51" xr:uid="{00000000-0005-0000-0000-000008000000}"/>
    <cellStyle name="Normal 106_DM HUONG TRA - DIEU CHINH 2020" xfId="15" xr:uid="{00000000-0005-0000-0000-000009000000}"/>
    <cellStyle name="Normal 11" xfId="55" xr:uid="{00000000-0005-0000-0000-00000A000000}"/>
    <cellStyle name="Normal 12" xfId="20" xr:uid="{00000000-0005-0000-0000-00000B000000}"/>
    <cellStyle name="Normal 12 10" xfId="22" xr:uid="{00000000-0005-0000-0000-00000C000000}"/>
    <cellStyle name="Normal 12 2" xfId="6" xr:uid="{00000000-0005-0000-0000-00000D000000}"/>
    <cellStyle name="Normal 121_DM HUONG TRA - DIEU CHINH 2020" xfId="13" xr:uid="{00000000-0005-0000-0000-00000E000000}"/>
    <cellStyle name="Normal 126_DM HUONG TRA - DIEU CHINH 2020" xfId="16" xr:uid="{00000000-0005-0000-0000-00000F000000}"/>
    <cellStyle name="Normal 13" xfId="1" xr:uid="{00000000-0005-0000-0000-000010000000}"/>
    <cellStyle name="Normal 13 2" xfId="36" xr:uid="{00000000-0005-0000-0000-000011000000}"/>
    <cellStyle name="Normal 136_DM HUONG TRA - DIEU CHINH 2020" xfId="11" xr:uid="{00000000-0005-0000-0000-000012000000}"/>
    <cellStyle name="Normal 14" xfId="57" xr:uid="{00000000-0005-0000-0000-000013000000}"/>
    <cellStyle name="Normal 16" xfId="7" xr:uid="{00000000-0005-0000-0000-000014000000}"/>
    <cellStyle name="Normal 19" xfId="37" xr:uid="{00000000-0005-0000-0000-000015000000}"/>
    <cellStyle name="Normal 2" xfId="8" xr:uid="{00000000-0005-0000-0000-000016000000}"/>
    <cellStyle name="Normal 2 2" xfId="30" xr:uid="{00000000-0005-0000-0000-000017000000}"/>
    <cellStyle name="Normal 2 2 3" xfId="43" xr:uid="{00000000-0005-0000-0000-000018000000}"/>
    <cellStyle name="Normal 2 4" xfId="19" xr:uid="{00000000-0005-0000-0000-000019000000}"/>
    <cellStyle name="Normal 2_DANH MUC DCQH 2020 - THI XA HUONG TRA 12-09-2017-bsung" xfId="10" xr:uid="{00000000-0005-0000-0000-00001A000000}"/>
    <cellStyle name="Normal 20" xfId="4" xr:uid="{00000000-0005-0000-0000-00001B000000}"/>
    <cellStyle name="Normal 21" xfId="38" xr:uid="{00000000-0005-0000-0000-00001C000000}"/>
    <cellStyle name="Normal 22" xfId="3" xr:uid="{00000000-0005-0000-0000-00001D000000}"/>
    <cellStyle name="Normal 23" xfId="31" xr:uid="{00000000-0005-0000-0000-00001E000000}"/>
    <cellStyle name="Normal 24" xfId="39" xr:uid="{00000000-0005-0000-0000-00001F000000}"/>
    <cellStyle name="Normal 26" xfId="5" xr:uid="{00000000-0005-0000-0000-000020000000}"/>
    <cellStyle name="Normal 27" xfId="40" xr:uid="{00000000-0005-0000-0000-000021000000}"/>
    <cellStyle name="Normal 29_DM HUONG TRA - DIEU CHINH 2020" xfId="42" xr:uid="{00000000-0005-0000-0000-000022000000}"/>
    <cellStyle name="Normal 3" xfId="32" xr:uid="{00000000-0005-0000-0000-000023000000}"/>
    <cellStyle name="Normal 31" xfId="25" xr:uid="{00000000-0005-0000-0000-000024000000}"/>
    <cellStyle name="Normal 33" xfId="27" xr:uid="{00000000-0005-0000-0000-000025000000}"/>
    <cellStyle name="Normal 39_DM HUONG TRA - DIEU CHINH 2020" xfId="41" xr:uid="{00000000-0005-0000-0000-000026000000}"/>
    <cellStyle name="Normal 4" xfId="46" xr:uid="{00000000-0005-0000-0000-000027000000}"/>
    <cellStyle name="Normal 4 2" xfId="52" xr:uid="{00000000-0005-0000-0000-000028000000}"/>
    <cellStyle name="Normal 43" xfId="2" xr:uid="{00000000-0005-0000-0000-000029000000}"/>
    <cellStyle name="Normal 48" xfId="28" xr:uid="{00000000-0005-0000-0000-00002A000000}"/>
    <cellStyle name="Normal 49" xfId="29" xr:uid="{00000000-0005-0000-0000-00002B000000}"/>
    <cellStyle name="Normal 5" xfId="21" xr:uid="{00000000-0005-0000-0000-00002C000000}"/>
    <cellStyle name="Normal 6" xfId="48" xr:uid="{00000000-0005-0000-0000-00002D000000}"/>
    <cellStyle name="Normal 6 6" xfId="26" xr:uid="{00000000-0005-0000-0000-00002E000000}"/>
    <cellStyle name="Normal 67_DM HUONG TRA - DIEU CHINH 2020" xfId="14" xr:uid="{00000000-0005-0000-0000-00002F000000}"/>
    <cellStyle name="Normal 69" xfId="44" xr:uid="{00000000-0005-0000-0000-000030000000}"/>
    <cellStyle name="Normal 7" xfId="49" xr:uid="{00000000-0005-0000-0000-000031000000}"/>
    <cellStyle name="Normal 7 2" xfId="53" xr:uid="{00000000-0005-0000-0000-000032000000}"/>
    <cellStyle name="Normal 72" xfId="12" xr:uid="{00000000-0005-0000-0000-000033000000}"/>
    <cellStyle name="Normal 73" xfId="45" xr:uid="{00000000-0005-0000-0000-000034000000}"/>
    <cellStyle name="Normal 8" xfId="23" xr:uid="{00000000-0005-0000-0000-000035000000}"/>
    <cellStyle name="Normal 80" xfId="34" xr:uid="{00000000-0005-0000-0000-000036000000}"/>
    <cellStyle name="Normal 81" xfId="35" xr:uid="{00000000-0005-0000-0000-000037000000}"/>
    <cellStyle name="Normal 9" xfId="24" xr:uid="{00000000-0005-0000-0000-000038000000}"/>
    <cellStyle name="Normal 99" xfId="18" xr:uid="{00000000-0005-0000-0000-00003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2"/>
  <sheetViews>
    <sheetView topLeftCell="A49" zoomScale="85" zoomScaleNormal="85" workbookViewId="0">
      <selection activeCell="N53" sqref="N53"/>
    </sheetView>
  </sheetViews>
  <sheetFormatPr defaultColWidth="8.88671875" defaultRowHeight="15" x14ac:dyDescent="0.25"/>
  <cols>
    <col min="1" max="1" width="4.44140625" style="1" customWidth="1"/>
    <col min="2" max="2" width="14.77734375" style="1" customWidth="1"/>
    <col min="3" max="3" width="9" style="1" customWidth="1"/>
    <col min="4" max="4" width="7.44140625" style="2" bestFit="1" customWidth="1"/>
    <col min="5" max="5" width="5.21875" style="1" bestFit="1" customWidth="1"/>
    <col min="6" max="6" width="7" style="1" customWidth="1"/>
    <col min="7" max="7" width="5.33203125" style="1" bestFit="1" customWidth="1"/>
    <col min="8" max="8" width="7" style="1" customWidth="1"/>
    <col min="9" max="9" width="7.6640625" style="1" customWidth="1"/>
    <col min="10" max="10" width="9.33203125" style="1" customWidth="1"/>
    <col min="11" max="11" width="8.33203125" style="1" hidden="1" customWidth="1"/>
    <col min="12" max="12" width="17.33203125" style="3" customWidth="1"/>
    <col min="13" max="13" width="57.77734375" style="1" customWidth="1"/>
    <col min="14" max="14" width="11" style="1" customWidth="1"/>
    <col min="15" max="16384" width="8.88671875" style="1"/>
  </cols>
  <sheetData>
    <row r="1" spans="1:15" ht="46.5" customHeight="1" x14ac:dyDescent="0.25">
      <c r="A1" s="127" t="s">
        <v>496</v>
      </c>
      <c r="B1" s="127"/>
      <c r="C1" s="127"/>
      <c r="D1" s="127"/>
      <c r="E1" s="127"/>
      <c r="F1" s="127"/>
      <c r="G1" s="127"/>
      <c r="H1" s="127"/>
      <c r="I1" s="127"/>
      <c r="J1" s="127"/>
      <c r="K1" s="127"/>
      <c r="L1" s="127"/>
      <c r="M1" s="127"/>
      <c r="N1" s="19"/>
      <c r="O1" s="19"/>
    </row>
    <row r="2" spans="1:15" x14ac:dyDescent="0.25">
      <c r="A2" s="128" t="s">
        <v>0</v>
      </c>
      <c r="B2" s="128" t="s">
        <v>14</v>
      </c>
      <c r="C2" s="128" t="s">
        <v>1</v>
      </c>
      <c r="D2" s="128" t="s">
        <v>2</v>
      </c>
      <c r="E2" s="128" t="s">
        <v>3</v>
      </c>
      <c r="F2" s="128" t="s">
        <v>56</v>
      </c>
      <c r="G2" s="128" t="s">
        <v>9</v>
      </c>
      <c r="H2" s="128" t="s">
        <v>15</v>
      </c>
      <c r="I2" s="128" t="s">
        <v>4</v>
      </c>
      <c r="J2" s="128" t="s">
        <v>5</v>
      </c>
      <c r="K2" s="128" t="s">
        <v>6</v>
      </c>
      <c r="L2" s="128" t="s">
        <v>7</v>
      </c>
      <c r="M2" s="128"/>
      <c r="N2" s="19"/>
      <c r="O2" s="19"/>
    </row>
    <row r="3" spans="1:15" ht="72" customHeight="1" x14ac:dyDescent="0.25">
      <c r="A3" s="128"/>
      <c r="B3" s="128"/>
      <c r="C3" s="128"/>
      <c r="D3" s="128"/>
      <c r="E3" s="128"/>
      <c r="F3" s="128"/>
      <c r="G3" s="128"/>
      <c r="H3" s="128"/>
      <c r="I3" s="128"/>
      <c r="J3" s="128"/>
      <c r="K3" s="128"/>
      <c r="L3" s="90" t="s">
        <v>64</v>
      </c>
      <c r="M3" s="90" t="s">
        <v>8</v>
      </c>
      <c r="N3" s="19"/>
      <c r="O3" s="19"/>
    </row>
    <row r="4" spans="1:15" x14ac:dyDescent="0.25">
      <c r="A4" s="90" t="s">
        <v>12</v>
      </c>
      <c r="B4" s="123" t="s">
        <v>10</v>
      </c>
      <c r="C4" s="123"/>
      <c r="D4" s="123"/>
      <c r="E4" s="123"/>
      <c r="F4" s="123"/>
      <c r="G4" s="8"/>
      <c r="H4" s="8"/>
      <c r="I4" s="34">
        <f>SUM(I5:I9)</f>
        <v>3081.5</v>
      </c>
      <c r="J4" s="8"/>
      <c r="K4" s="8"/>
      <c r="L4" s="33"/>
      <c r="M4" s="35"/>
      <c r="N4" s="19"/>
      <c r="O4" s="19"/>
    </row>
    <row r="5" spans="1:15" ht="82.5" customHeight="1" x14ac:dyDescent="0.25">
      <c r="A5" s="14">
        <v>1</v>
      </c>
      <c r="B5" s="10" t="s">
        <v>101</v>
      </c>
      <c r="C5" s="5" t="s">
        <v>102</v>
      </c>
      <c r="D5" s="5">
        <v>255</v>
      </c>
      <c r="E5" s="38">
        <v>39</v>
      </c>
      <c r="F5" s="5">
        <v>340</v>
      </c>
      <c r="G5" s="5">
        <v>0</v>
      </c>
      <c r="H5" s="5">
        <v>340</v>
      </c>
      <c r="I5" s="5">
        <v>340</v>
      </c>
      <c r="J5" s="60" t="s">
        <v>69</v>
      </c>
      <c r="K5" s="11"/>
      <c r="L5" s="6" t="s">
        <v>57</v>
      </c>
      <c r="M5" s="7" t="s">
        <v>103</v>
      </c>
      <c r="N5" s="19"/>
      <c r="O5" s="19"/>
    </row>
    <row r="6" spans="1:15" ht="30" x14ac:dyDescent="0.25">
      <c r="A6" s="14">
        <v>2</v>
      </c>
      <c r="B6" s="13" t="s">
        <v>340</v>
      </c>
      <c r="C6" s="14" t="s">
        <v>341</v>
      </c>
      <c r="D6" s="14">
        <v>225</v>
      </c>
      <c r="E6" s="59">
        <v>44</v>
      </c>
      <c r="F6" s="14">
        <v>420.8</v>
      </c>
      <c r="G6" s="14">
        <v>0</v>
      </c>
      <c r="H6" s="14">
        <v>420.8</v>
      </c>
      <c r="I6" s="14">
        <v>420.8</v>
      </c>
      <c r="J6" s="11" t="s">
        <v>71</v>
      </c>
      <c r="K6" s="11"/>
      <c r="L6" s="6" t="s">
        <v>57</v>
      </c>
      <c r="M6" s="7" t="s">
        <v>144</v>
      </c>
      <c r="N6" s="19"/>
      <c r="O6" s="19"/>
    </row>
    <row r="7" spans="1:15" ht="30" x14ac:dyDescent="0.25">
      <c r="A7" s="14">
        <v>3</v>
      </c>
      <c r="B7" s="13" t="s">
        <v>342</v>
      </c>
      <c r="C7" s="14" t="s">
        <v>343</v>
      </c>
      <c r="D7" s="14">
        <v>743</v>
      </c>
      <c r="E7" s="59">
        <v>38</v>
      </c>
      <c r="F7" s="14">
        <v>806</v>
      </c>
      <c r="G7" s="14">
        <v>0</v>
      </c>
      <c r="H7" s="14">
        <v>806</v>
      </c>
      <c r="I7" s="14">
        <v>806</v>
      </c>
      <c r="J7" s="60" t="s">
        <v>344</v>
      </c>
      <c r="K7" s="11"/>
      <c r="L7" s="6" t="s">
        <v>57</v>
      </c>
      <c r="M7" s="7" t="s">
        <v>144</v>
      </c>
      <c r="N7" s="19"/>
      <c r="O7" s="19"/>
    </row>
    <row r="8" spans="1:15" ht="30" x14ac:dyDescent="0.25">
      <c r="A8" s="14">
        <v>4</v>
      </c>
      <c r="B8" s="13" t="s">
        <v>345</v>
      </c>
      <c r="C8" s="14" t="s">
        <v>343</v>
      </c>
      <c r="D8" s="14">
        <v>741</v>
      </c>
      <c r="E8" s="59">
        <v>38</v>
      </c>
      <c r="F8" s="14">
        <v>688.2</v>
      </c>
      <c r="G8" s="14">
        <v>0</v>
      </c>
      <c r="H8" s="14">
        <v>688.2</v>
      </c>
      <c r="I8" s="14">
        <v>688.2</v>
      </c>
      <c r="J8" s="60" t="s">
        <v>344</v>
      </c>
      <c r="K8" s="11"/>
      <c r="L8" s="6" t="s">
        <v>57</v>
      </c>
      <c r="M8" s="7" t="s">
        <v>144</v>
      </c>
      <c r="N8" s="19"/>
      <c r="O8" s="19"/>
    </row>
    <row r="9" spans="1:15" ht="30" x14ac:dyDescent="0.25">
      <c r="A9" s="14">
        <v>5</v>
      </c>
      <c r="B9" s="13" t="s">
        <v>346</v>
      </c>
      <c r="C9" s="14" t="s">
        <v>343</v>
      </c>
      <c r="D9" s="14">
        <v>742</v>
      </c>
      <c r="E9" s="59">
        <v>38</v>
      </c>
      <c r="F9" s="14">
        <v>826.5</v>
      </c>
      <c r="G9" s="14">
        <v>0</v>
      </c>
      <c r="H9" s="14">
        <v>826.5</v>
      </c>
      <c r="I9" s="14">
        <v>826.5</v>
      </c>
      <c r="J9" s="60" t="s">
        <v>344</v>
      </c>
      <c r="K9" s="11"/>
      <c r="L9" s="6" t="s">
        <v>57</v>
      </c>
      <c r="M9" s="7" t="s">
        <v>144</v>
      </c>
      <c r="N9" s="19"/>
      <c r="O9" s="19"/>
    </row>
    <row r="10" spans="1:15" ht="27.75" customHeight="1" x14ac:dyDescent="0.25">
      <c r="A10" s="90" t="s">
        <v>13</v>
      </c>
      <c r="B10" s="123" t="s">
        <v>166</v>
      </c>
      <c r="C10" s="123"/>
      <c r="D10" s="123"/>
      <c r="E10" s="123"/>
      <c r="F10" s="123"/>
      <c r="G10" s="8"/>
      <c r="H10" s="8"/>
      <c r="I10" s="34">
        <f>I12</f>
        <v>274</v>
      </c>
      <c r="J10" s="8"/>
      <c r="K10" s="8"/>
      <c r="L10" s="33"/>
      <c r="M10" s="35"/>
      <c r="N10" s="19"/>
      <c r="O10" s="19"/>
    </row>
    <row r="11" spans="1:15" ht="90" hidden="1" x14ac:dyDescent="0.25">
      <c r="A11" s="107">
        <v>1</v>
      </c>
      <c r="B11" s="94" t="s">
        <v>180</v>
      </c>
      <c r="C11" s="93" t="s">
        <v>168</v>
      </c>
      <c r="D11" s="93">
        <v>113</v>
      </c>
      <c r="E11" s="93">
        <v>66</v>
      </c>
      <c r="F11" s="93">
        <v>292.2</v>
      </c>
      <c r="G11" s="93">
        <v>0</v>
      </c>
      <c r="H11" s="93">
        <v>292.2</v>
      </c>
      <c r="I11" s="93">
        <v>292.2</v>
      </c>
      <c r="J11" s="97" t="s">
        <v>68</v>
      </c>
      <c r="K11" s="97"/>
      <c r="L11" s="93" t="s">
        <v>181</v>
      </c>
      <c r="M11" s="99" t="s">
        <v>182</v>
      </c>
      <c r="N11" s="19"/>
      <c r="O11" s="19"/>
    </row>
    <row r="12" spans="1:15" ht="86.25" customHeight="1" x14ac:dyDescent="0.25">
      <c r="A12" s="90">
        <v>2</v>
      </c>
      <c r="B12" s="13" t="s">
        <v>192</v>
      </c>
      <c r="C12" s="14" t="s">
        <v>168</v>
      </c>
      <c r="D12" s="14">
        <v>182</v>
      </c>
      <c r="E12" s="14">
        <v>66</v>
      </c>
      <c r="F12" s="14">
        <v>274</v>
      </c>
      <c r="G12" s="14">
        <v>0</v>
      </c>
      <c r="H12" s="14">
        <v>274</v>
      </c>
      <c r="I12" s="14">
        <v>274</v>
      </c>
      <c r="J12" s="11" t="s">
        <v>68</v>
      </c>
      <c r="K12" s="8"/>
      <c r="L12" s="14" t="s">
        <v>44</v>
      </c>
      <c r="M12" s="12" t="s">
        <v>193</v>
      </c>
      <c r="N12" s="19"/>
      <c r="O12" s="19"/>
    </row>
    <row r="13" spans="1:15" ht="138" hidden="1" customHeight="1" x14ac:dyDescent="0.25">
      <c r="A13" s="93">
        <v>3</v>
      </c>
      <c r="B13" s="94" t="s">
        <v>428</v>
      </c>
      <c r="C13" s="93" t="s">
        <v>429</v>
      </c>
      <c r="D13" s="93">
        <v>53</v>
      </c>
      <c r="E13" s="93">
        <v>54</v>
      </c>
      <c r="F13" s="93">
        <v>993.8</v>
      </c>
      <c r="G13" s="93">
        <v>0</v>
      </c>
      <c r="H13" s="93">
        <v>993.8</v>
      </c>
      <c r="I13" s="93">
        <v>300</v>
      </c>
      <c r="J13" s="97" t="s">
        <v>68</v>
      </c>
      <c r="K13" s="97" t="s">
        <v>9</v>
      </c>
      <c r="L13" s="93" t="s">
        <v>181</v>
      </c>
      <c r="M13" s="99" t="s">
        <v>430</v>
      </c>
      <c r="N13" s="19"/>
      <c r="O13" s="19"/>
    </row>
    <row r="14" spans="1:15" ht="105" hidden="1" x14ac:dyDescent="0.25">
      <c r="A14" s="93">
        <v>4</v>
      </c>
      <c r="B14" s="94" t="s">
        <v>431</v>
      </c>
      <c r="C14" s="93" t="s">
        <v>365</v>
      </c>
      <c r="D14" s="93">
        <v>412</v>
      </c>
      <c r="E14" s="93">
        <v>47</v>
      </c>
      <c r="F14" s="93">
        <v>217.5</v>
      </c>
      <c r="G14" s="93">
        <v>0</v>
      </c>
      <c r="H14" s="93">
        <v>217.5</v>
      </c>
      <c r="I14" s="93">
        <v>188.2</v>
      </c>
      <c r="J14" s="97" t="s">
        <v>68</v>
      </c>
      <c r="K14" s="97"/>
      <c r="L14" s="93" t="s">
        <v>181</v>
      </c>
      <c r="M14" s="99" t="s">
        <v>432</v>
      </c>
      <c r="N14" s="19"/>
      <c r="O14" s="19"/>
    </row>
    <row r="15" spans="1:15" x14ac:dyDescent="0.25">
      <c r="A15" s="28" t="s">
        <v>16</v>
      </c>
      <c r="B15" s="126" t="s">
        <v>33</v>
      </c>
      <c r="C15" s="126"/>
      <c r="D15" s="126"/>
      <c r="E15" s="126"/>
      <c r="F15" s="29"/>
      <c r="G15" s="29"/>
      <c r="H15" s="29"/>
      <c r="I15" s="30"/>
      <c r="J15" s="11"/>
      <c r="K15" s="11"/>
      <c r="L15" s="6"/>
      <c r="M15" s="7"/>
      <c r="N15" s="19"/>
      <c r="O15" s="19"/>
    </row>
    <row r="16" spans="1:15" ht="135" hidden="1" x14ac:dyDescent="0.25">
      <c r="A16" s="93">
        <v>1</v>
      </c>
      <c r="B16" s="94" t="s">
        <v>195</v>
      </c>
      <c r="C16" s="100" t="s">
        <v>196</v>
      </c>
      <c r="D16" s="93">
        <v>39</v>
      </c>
      <c r="E16" s="93">
        <v>20</v>
      </c>
      <c r="F16" s="93">
        <v>1047.9000000000001</v>
      </c>
      <c r="G16" s="93">
        <v>0</v>
      </c>
      <c r="H16" s="93">
        <v>1047.9000000000001</v>
      </c>
      <c r="I16" s="93">
        <v>300</v>
      </c>
      <c r="J16" s="97" t="s">
        <v>69</v>
      </c>
      <c r="K16" s="97"/>
      <c r="L16" s="93" t="s">
        <v>197</v>
      </c>
      <c r="M16" s="99" t="s">
        <v>198</v>
      </c>
      <c r="N16" s="19"/>
      <c r="O16" s="19"/>
    </row>
    <row r="17" spans="1:15" x14ac:dyDescent="0.25">
      <c r="A17" s="28" t="s">
        <v>22</v>
      </c>
      <c r="B17" s="126" t="s">
        <v>41</v>
      </c>
      <c r="C17" s="126"/>
      <c r="D17" s="126"/>
      <c r="E17" s="126"/>
      <c r="F17" s="29"/>
      <c r="G17" s="29"/>
      <c r="H17" s="29"/>
      <c r="I17" s="30"/>
      <c r="J17" s="11"/>
      <c r="K17" s="11"/>
      <c r="L17" s="6"/>
      <c r="M17" s="12"/>
      <c r="N17" s="19"/>
      <c r="O17" s="19"/>
    </row>
    <row r="18" spans="1:15" ht="75" hidden="1" x14ac:dyDescent="0.25">
      <c r="A18" s="93">
        <v>1</v>
      </c>
      <c r="B18" s="94" t="s">
        <v>385</v>
      </c>
      <c r="C18" s="93" t="s">
        <v>70</v>
      </c>
      <c r="D18" s="93">
        <v>56</v>
      </c>
      <c r="E18" s="93">
        <v>25</v>
      </c>
      <c r="F18" s="93">
        <v>339.1</v>
      </c>
      <c r="G18" s="93">
        <v>0</v>
      </c>
      <c r="H18" s="93">
        <v>339.1</v>
      </c>
      <c r="I18" s="93">
        <v>339.1</v>
      </c>
      <c r="J18" s="97" t="s">
        <v>261</v>
      </c>
      <c r="K18" s="108"/>
      <c r="L18" s="93" t="s">
        <v>259</v>
      </c>
      <c r="M18" s="99" t="s">
        <v>289</v>
      </c>
      <c r="N18" s="19"/>
      <c r="O18" s="19"/>
    </row>
    <row r="19" spans="1:15" ht="75" hidden="1" x14ac:dyDescent="0.25">
      <c r="A19" s="93">
        <v>2</v>
      </c>
      <c r="B19" s="94" t="s">
        <v>454</v>
      </c>
      <c r="C19" s="93" t="s">
        <v>70</v>
      </c>
      <c r="D19" s="93">
        <v>75</v>
      </c>
      <c r="E19" s="93">
        <v>30</v>
      </c>
      <c r="F19" s="93">
        <v>208.2</v>
      </c>
      <c r="G19" s="93">
        <v>0</v>
      </c>
      <c r="H19" s="93">
        <v>208.2</v>
      </c>
      <c r="I19" s="93">
        <v>208.2</v>
      </c>
      <c r="J19" s="97" t="s">
        <v>261</v>
      </c>
      <c r="K19" s="108"/>
      <c r="L19" s="93" t="s">
        <v>259</v>
      </c>
      <c r="M19" s="99" t="s">
        <v>289</v>
      </c>
      <c r="N19" s="19"/>
      <c r="O19" s="19"/>
    </row>
    <row r="20" spans="1:15" x14ac:dyDescent="0.25">
      <c r="A20" s="28" t="s">
        <v>17</v>
      </c>
      <c r="B20" s="126" t="s">
        <v>89</v>
      </c>
      <c r="C20" s="126"/>
      <c r="D20" s="126"/>
      <c r="E20" s="126"/>
      <c r="F20" s="29"/>
      <c r="G20" s="29"/>
      <c r="H20" s="29"/>
      <c r="I20" s="31">
        <f>SUM(I21:I23)</f>
        <v>1636.1</v>
      </c>
      <c r="J20" s="11"/>
      <c r="K20" s="11"/>
      <c r="L20" s="6"/>
      <c r="M20" s="12"/>
      <c r="N20" s="19"/>
      <c r="O20" s="19"/>
    </row>
    <row r="21" spans="1:15" ht="105" x14ac:dyDescent="0.25">
      <c r="A21" s="14">
        <v>1</v>
      </c>
      <c r="B21" s="13" t="s">
        <v>278</v>
      </c>
      <c r="C21" s="14" t="s">
        <v>274</v>
      </c>
      <c r="D21" s="14">
        <v>208</v>
      </c>
      <c r="E21" s="14">
        <v>17</v>
      </c>
      <c r="F21" s="14">
        <v>575.29999999999995</v>
      </c>
      <c r="G21" s="14">
        <v>0</v>
      </c>
      <c r="H21" s="14">
        <v>575.29999999999995</v>
      </c>
      <c r="I21" s="14">
        <v>575.29999999999995</v>
      </c>
      <c r="J21" s="11" t="s">
        <v>279</v>
      </c>
      <c r="K21" s="16"/>
      <c r="L21" s="14" t="s">
        <v>43</v>
      </c>
      <c r="M21" s="12" t="s">
        <v>272</v>
      </c>
      <c r="N21" s="19"/>
      <c r="O21" s="19"/>
    </row>
    <row r="22" spans="1:15" ht="105" x14ac:dyDescent="0.25">
      <c r="A22" s="14">
        <v>2</v>
      </c>
      <c r="B22" s="13" t="s">
        <v>280</v>
      </c>
      <c r="C22" s="14" t="s">
        <v>274</v>
      </c>
      <c r="D22" s="14">
        <v>284</v>
      </c>
      <c r="E22" s="14">
        <v>17</v>
      </c>
      <c r="F22" s="14">
        <v>560.79999999999995</v>
      </c>
      <c r="G22" s="14">
        <v>0</v>
      </c>
      <c r="H22" s="14">
        <v>560.79999999999995</v>
      </c>
      <c r="I22" s="14">
        <v>560.79999999999995</v>
      </c>
      <c r="J22" s="11" t="s">
        <v>279</v>
      </c>
      <c r="K22" s="16"/>
      <c r="L22" s="14" t="s">
        <v>43</v>
      </c>
      <c r="M22" s="12" t="s">
        <v>272</v>
      </c>
      <c r="N22" s="19"/>
      <c r="O22" s="19"/>
    </row>
    <row r="23" spans="1:15" ht="105" x14ac:dyDescent="0.25">
      <c r="A23" s="14">
        <v>3</v>
      </c>
      <c r="B23" s="10" t="s">
        <v>387</v>
      </c>
      <c r="C23" s="5" t="s">
        <v>388</v>
      </c>
      <c r="D23" s="5">
        <v>422</v>
      </c>
      <c r="E23" s="5">
        <v>22</v>
      </c>
      <c r="F23" s="5">
        <v>1031.7</v>
      </c>
      <c r="G23" s="5">
        <v>0</v>
      </c>
      <c r="H23" s="5">
        <v>1031.7</v>
      </c>
      <c r="I23" s="5">
        <v>500</v>
      </c>
      <c r="J23" s="11" t="s">
        <v>279</v>
      </c>
      <c r="K23" s="27"/>
      <c r="L23" s="14" t="s">
        <v>43</v>
      </c>
      <c r="M23" s="12" t="s">
        <v>272</v>
      </c>
      <c r="N23" s="19"/>
      <c r="O23" s="19"/>
    </row>
    <row r="24" spans="1:15" s="9" customFormat="1" x14ac:dyDescent="0.25">
      <c r="A24" s="28" t="s">
        <v>18</v>
      </c>
      <c r="B24" s="126" t="s">
        <v>473</v>
      </c>
      <c r="C24" s="126"/>
      <c r="D24" s="14"/>
      <c r="E24" s="14"/>
      <c r="F24" s="14"/>
      <c r="G24" s="14"/>
      <c r="H24" s="14"/>
      <c r="I24" s="31">
        <f>SUM(I25)</f>
        <v>77.599999999999994</v>
      </c>
      <c r="J24" s="11"/>
      <c r="K24" s="11"/>
      <c r="L24" s="14"/>
      <c r="M24" s="12"/>
      <c r="N24" s="19"/>
      <c r="O24" s="19"/>
    </row>
    <row r="25" spans="1:15" s="9" customFormat="1" ht="30" x14ac:dyDescent="0.25">
      <c r="A25" s="14">
        <v>1</v>
      </c>
      <c r="B25" s="10" t="s">
        <v>474</v>
      </c>
      <c r="C25" s="5" t="s">
        <v>475</v>
      </c>
      <c r="D25" s="5">
        <v>25</v>
      </c>
      <c r="E25" s="5">
        <v>34</v>
      </c>
      <c r="F25" s="5">
        <v>77.599999999999994</v>
      </c>
      <c r="G25" s="5">
        <v>0</v>
      </c>
      <c r="H25" s="5">
        <v>77.599999999999994</v>
      </c>
      <c r="I25" s="5">
        <v>77.599999999999994</v>
      </c>
      <c r="J25" s="11" t="s">
        <v>69</v>
      </c>
      <c r="K25" s="17"/>
      <c r="L25" s="6" t="s">
        <v>58</v>
      </c>
      <c r="M25" s="12" t="s">
        <v>476</v>
      </c>
      <c r="N25" s="19"/>
      <c r="O25" s="19"/>
    </row>
    <row r="26" spans="1:15" s="9" customFormat="1" x14ac:dyDescent="0.25">
      <c r="A26" s="28" t="s">
        <v>19</v>
      </c>
      <c r="B26" s="123" t="s">
        <v>48</v>
      </c>
      <c r="C26" s="123"/>
      <c r="D26" s="18"/>
      <c r="E26" s="18"/>
      <c r="F26" s="5"/>
      <c r="G26" s="5"/>
      <c r="H26" s="5"/>
      <c r="I26" s="56">
        <f>I27</f>
        <v>91.9</v>
      </c>
      <c r="J26" s="11"/>
      <c r="K26" s="17"/>
      <c r="L26" s="14"/>
      <c r="M26" s="12"/>
      <c r="N26" s="19"/>
      <c r="O26" s="19"/>
    </row>
    <row r="27" spans="1:15" s="9" customFormat="1" ht="75" x14ac:dyDescent="0.25">
      <c r="A27" s="14">
        <v>1</v>
      </c>
      <c r="B27" s="13" t="s">
        <v>290</v>
      </c>
      <c r="C27" s="5" t="s">
        <v>282</v>
      </c>
      <c r="D27" s="14">
        <v>427</v>
      </c>
      <c r="E27" s="14">
        <v>16</v>
      </c>
      <c r="F27" s="14">
        <v>91.9</v>
      </c>
      <c r="G27" s="14">
        <v>0</v>
      </c>
      <c r="H27" s="14">
        <v>91.9</v>
      </c>
      <c r="I27" s="14">
        <v>91.9</v>
      </c>
      <c r="J27" s="11" t="s">
        <v>71</v>
      </c>
      <c r="K27" s="17"/>
      <c r="L27" s="14" t="s">
        <v>44</v>
      </c>
      <c r="M27" s="12" t="s">
        <v>291</v>
      </c>
      <c r="N27" s="19"/>
      <c r="O27" s="19"/>
    </row>
    <row r="28" spans="1:15" s="9" customFormat="1" ht="120" hidden="1" x14ac:dyDescent="0.25">
      <c r="A28" s="93">
        <v>2</v>
      </c>
      <c r="B28" s="94" t="s">
        <v>485</v>
      </c>
      <c r="C28" s="93" t="s">
        <v>486</v>
      </c>
      <c r="D28" s="93">
        <v>71</v>
      </c>
      <c r="E28" s="93">
        <v>29</v>
      </c>
      <c r="F28" s="93">
        <v>720</v>
      </c>
      <c r="G28" s="93">
        <v>0</v>
      </c>
      <c r="H28" s="93">
        <v>720</v>
      </c>
      <c r="I28" s="93">
        <v>465.7</v>
      </c>
      <c r="J28" s="97" t="s">
        <v>71</v>
      </c>
      <c r="K28" s="108"/>
      <c r="L28" s="93" t="s">
        <v>288</v>
      </c>
      <c r="M28" s="99" t="s">
        <v>488</v>
      </c>
      <c r="N28" s="19"/>
      <c r="O28" s="19"/>
    </row>
    <row r="29" spans="1:15" s="9" customFormat="1" ht="120" hidden="1" x14ac:dyDescent="0.25">
      <c r="A29" s="14">
        <v>3</v>
      </c>
      <c r="B29" s="94" t="s">
        <v>487</v>
      </c>
      <c r="C29" s="93" t="s">
        <v>486</v>
      </c>
      <c r="D29" s="93">
        <v>181</v>
      </c>
      <c r="E29" s="93">
        <v>29</v>
      </c>
      <c r="F29" s="93">
        <v>627</v>
      </c>
      <c r="G29" s="93">
        <v>0</v>
      </c>
      <c r="H29" s="93">
        <v>627</v>
      </c>
      <c r="I29" s="93">
        <v>602.70000000000005</v>
      </c>
      <c r="J29" s="97" t="s">
        <v>71</v>
      </c>
      <c r="K29" s="108"/>
      <c r="L29" s="93" t="s">
        <v>288</v>
      </c>
      <c r="M29" s="99" t="s">
        <v>488</v>
      </c>
      <c r="N29" s="19"/>
      <c r="O29" s="19"/>
    </row>
    <row r="30" spans="1:15" s="9" customFormat="1" x14ac:dyDescent="0.25">
      <c r="A30" s="28" t="s">
        <v>20</v>
      </c>
      <c r="B30" s="123" t="s">
        <v>375</v>
      </c>
      <c r="C30" s="123"/>
      <c r="D30" s="18"/>
      <c r="E30" s="18"/>
      <c r="F30" s="5"/>
      <c r="G30" s="5"/>
      <c r="H30" s="5"/>
      <c r="I30" s="56"/>
      <c r="J30" s="11"/>
      <c r="K30" s="17"/>
      <c r="L30" s="14"/>
      <c r="M30" s="12"/>
      <c r="N30" s="19"/>
      <c r="O30" s="19"/>
    </row>
    <row r="31" spans="1:15" s="9" customFormat="1" ht="60" hidden="1" x14ac:dyDescent="0.25">
      <c r="A31" s="93">
        <v>1</v>
      </c>
      <c r="B31" s="94" t="s">
        <v>376</v>
      </c>
      <c r="C31" s="93" t="s">
        <v>377</v>
      </c>
      <c r="D31" s="93" t="s">
        <v>378</v>
      </c>
      <c r="E31" s="95">
        <v>22</v>
      </c>
      <c r="F31" s="93">
        <v>800</v>
      </c>
      <c r="G31" s="93">
        <v>60</v>
      </c>
      <c r="H31" s="93">
        <v>740</v>
      </c>
      <c r="I31" s="93">
        <v>200</v>
      </c>
      <c r="J31" s="97" t="s">
        <v>71</v>
      </c>
      <c r="K31" s="108"/>
      <c r="L31" s="93" t="s">
        <v>379</v>
      </c>
      <c r="M31" s="99" t="s">
        <v>380</v>
      </c>
      <c r="N31" s="19"/>
      <c r="O31" s="19"/>
    </row>
    <row r="32" spans="1:15" x14ac:dyDescent="0.25">
      <c r="A32" s="90" t="s">
        <v>21</v>
      </c>
      <c r="B32" s="123" t="s">
        <v>31</v>
      </c>
      <c r="C32" s="123"/>
      <c r="D32" s="123"/>
      <c r="E32" s="123"/>
      <c r="F32" s="32"/>
      <c r="G32" s="32"/>
      <c r="H32" s="32"/>
      <c r="I32" s="26">
        <f>SUM(I33:I37,I39:I40)</f>
        <v>6529.8000000000011</v>
      </c>
      <c r="J32" s="8"/>
      <c r="K32" s="11"/>
      <c r="L32" s="5"/>
      <c r="M32" s="12"/>
      <c r="N32" s="19"/>
      <c r="O32" s="19"/>
    </row>
    <row r="33" spans="1:15" ht="90" x14ac:dyDescent="0.25">
      <c r="A33" s="90">
        <v>1</v>
      </c>
      <c r="B33" s="10" t="s">
        <v>316</v>
      </c>
      <c r="C33" s="5" t="s">
        <v>317</v>
      </c>
      <c r="D33" s="5">
        <v>28</v>
      </c>
      <c r="E33" s="5">
        <v>8</v>
      </c>
      <c r="F33" s="5">
        <v>112.4</v>
      </c>
      <c r="G33" s="5">
        <v>0</v>
      </c>
      <c r="H33" s="5">
        <v>112.4</v>
      </c>
      <c r="I33" s="63">
        <v>100.4</v>
      </c>
      <c r="J33" s="11" t="s">
        <v>71</v>
      </c>
      <c r="K33" s="11"/>
      <c r="L33" s="5" t="s">
        <v>318</v>
      </c>
      <c r="M33" s="12" t="s">
        <v>319</v>
      </c>
      <c r="N33" s="122">
        <v>12</v>
      </c>
      <c r="O33" s="19" t="s">
        <v>540</v>
      </c>
    </row>
    <row r="34" spans="1:15" ht="90" x14ac:dyDescent="0.25">
      <c r="A34" s="90">
        <v>2</v>
      </c>
      <c r="B34" s="10" t="s">
        <v>316</v>
      </c>
      <c r="C34" s="5" t="s">
        <v>317</v>
      </c>
      <c r="D34" s="5">
        <v>17</v>
      </c>
      <c r="E34" s="5">
        <v>8</v>
      </c>
      <c r="F34" s="5">
        <v>3260.8</v>
      </c>
      <c r="G34" s="5">
        <v>0</v>
      </c>
      <c r="H34" s="5">
        <v>3260.8</v>
      </c>
      <c r="I34" s="63">
        <v>3228.8</v>
      </c>
      <c r="J34" s="11" t="s">
        <v>71</v>
      </c>
      <c r="K34" s="11"/>
      <c r="L34" s="5" t="s">
        <v>44</v>
      </c>
      <c r="M34" s="12" t="s">
        <v>319</v>
      </c>
      <c r="N34" s="122">
        <v>32</v>
      </c>
      <c r="O34" s="19" t="s">
        <v>540</v>
      </c>
    </row>
    <row r="35" spans="1:15" ht="90" x14ac:dyDescent="0.25">
      <c r="A35" s="90">
        <v>3</v>
      </c>
      <c r="B35" s="10" t="s">
        <v>316</v>
      </c>
      <c r="C35" s="5" t="s">
        <v>317</v>
      </c>
      <c r="D35" s="5">
        <v>29</v>
      </c>
      <c r="E35" s="5">
        <v>8</v>
      </c>
      <c r="F35" s="5">
        <v>1334.7</v>
      </c>
      <c r="G35" s="5">
        <v>0</v>
      </c>
      <c r="H35" s="5">
        <v>1334.7</v>
      </c>
      <c r="I35" s="63">
        <v>1204.7</v>
      </c>
      <c r="J35" s="11" t="s">
        <v>71</v>
      </c>
      <c r="K35" s="11"/>
      <c r="L35" s="5" t="s">
        <v>318</v>
      </c>
      <c r="M35" s="12" t="s">
        <v>319</v>
      </c>
      <c r="N35" s="19">
        <v>130</v>
      </c>
      <c r="O35" s="19" t="s">
        <v>540</v>
      </c>
    </row>
    <row r="36" spans="1:15" ht="75" x14ac:dyDescent="0.25">
      <c r="A36" s="90">
        <v>4</v>
      </c>
      <c r="B36" s="10" t="s">
        <v>316</v>
      </c>
      <c r="C36" s="5" t="s">
        <v>317</v>
      </c>
      <c r="D36" s="5">
        <v>30</v>
      </c>
      <c r="E36" s="5">
        <v>8</v>
      </c>
      <c r="F36" s="5">
        <v>270.3</v>
      </c>
      <c r="G36" s="5">
        <v>0</v>
      </c>
      <c r="H36" s="5">
        <v>270.3</v>
      </c>
      <c r="I36" s="63">
        <v>270.3</v>
      </c>
      <c r="J36" s="11" t="s">
        <v>71</v>
      </c>
      <c r="K36" s="11"/>
      <c r="L36" s="5" t="s">
        <v>318</v>
      </c>
      <c r="M36" s="12" t="s">
        <v>541</v>
      </c>
      <c r="N36" s="19"/>
      <c r="O36" s="19"/>
    </row>
    <row r="37" spans="1:15" ht="75" x14ac:dyDescent="0.25">
      <c r="A37" s="90">
        <v>5</v>
      </c>
      <c r="B37" s="10" t="s">
        <v>323</v>
      </c>
      <c r="C37" s="5" t="s">
        <v>324</v>
      </c>
      <c r="D37" s="5">
        <v>358</v>
      </c>
      <c r="E37" s="5">
        <v>9</v>
      </c>
      <c r="F37" s="5">
        <v>3194.1</v>
      </c>
      <c r="G37" s="5">
        <v>0</v>
      </c>
      <c r="H37" s="5">
        <v>3194.1</v>
      </c>
      <c r="I37" s="63">
        <v>500</v>
      </c>
      <c r="J37" s="8" t="s">
        <v>325</v>
      </c>
      <c r="K37" s="11"/>
      <c r="L37" s="5" t="s">
        <v>326</v>
      </c>
      <c r="M37" s="46" t="s">
        <v>289</v>
      </c>
      <c r="N37" s="19"/>
      <c r="O37" s="19"/>
    </row>
    <row r="38" spans="1:15" ht="75" hidden="1" x14ac:dyDescent="0.25">
      <c r="A38" s="107">
        <v>6</v>
      </c>
      <c r="B38" s="94" t="s">
        <v>323</v>
      </c>
      <c r="C38" s="93" t="s">
        <v>324</v>
      </c>
      <c r="D38" s="93">
        <v>518</v>
      </c>
      <c r="E38" s="93">
        <v>9</v>
      </c>
      <c r="F38" s="93">
        <v>1713.9</v>
      </c>
      <c r="G38" s="93">
        <v>0</v>
      </c>
      <c r="H38" s="93">
        <v>1713.9</v>
      </c>
      <c r="I38" s="116">
        <v>400</v>
      </c>
      <c r="J38" s="97" t="s">
        <v>325</v>
      </c>
      <c r="K38" s="97"/>
      <c r="L38" s="93" t="s">
        <v>327</v>
      </c>
      <c r="M38" s="117" t="s">
        <v>289</v>
      </c>
      <c r="N38" s="19"/>
      <c r="O38" s="19"/>
    </row>
    <row r="39" spans="1:15" ht="75" x14ac:dyDescent="0.25">
      <c r="A39" s="14">
        <v>7</v>
      </c>
      <c r="B39" s="10" t="s">
        <v>323</v>
      </c>
      <c r="C39" s="5" t="s">
        <v>324</v>
      </c>
      <c r="D39" s="5">
        <v>517</v>
      </c>
      <c r="E39" s="5">
        <v>9</v>
      </c>
      <c r="F39" s="5">
        <v>425.6</v>
      </c>
      <c r="G39" s="5">
        <v>200</v>
      </c>
      <c r="H39" s="5">
        <v>225.6</v>
      </c>
      <c r="I39" s="63">
        <v>225.6</v>
      </c>
      <c r="J39" s="8" t="s">
        <v>32</v>
      </c>
      <c r="K39" s="27"/>
      <c r="L39" s="5" t="s">
        <v>326</v>
      </c>
      <c r="M39" s="15" t="s">
        <v>289</v>
      </c>
      <c r="N39" s="19"/>
      <c r="O39" s="19"/>
    </row>
    <row r="40" spans="1:15" ht="75" x14ac:dyDescent="0.25">
      <c r="A40" s="14">
        <v>8</v>
      </c>
      <c r="B40" s="61" t="s">
        <v>465</v>
      </c>
      <c r="C40" s="62" t="s">
        <v>466</v>
      </c>
      <c r="D40" s="62">
        <v>365</v>
      </c>
      <c r="E40" s="62">
        <v>15</v>
      </c>
      <c r="F40" s="62">
        <v>1310.5999999999999</v>
      </c>
      <c r="G40" s="62">
        <v>0</v>
      </c>
      <c r="H40" s="62">
        <v>1310.5999999999999</v>
      </c>
      <c r="I40" s="64">
        <v>1000</v>
      </c>
      <c r="J40" s="11" t="s">
        <v>71</v>
      </c>
      <c r="K40" s="27"/>
      <c r="L40" s="5" t="s">
        <v>44</v>
      </c>
      <c r="M40" s="15" t="s">
        <v>289</v>
      </c>
      <c r="N40" s="19"/>
      <c r="O40" s="19"/>
    </row>
    <row r="41" spans="1:15" x14ac:dyDescent="0.25">
      <c r="A41" s="90" t="s">
        <v>23</v>
      </c>
      <c r="B41" s="123" t="s">
        <v>42</v>
      </c>
      <c r="C41" s="123"/>
      <c r="D41" s="123"/>
      <c r="E41" s="123"/>
      <c r="F41" s="32"/>
      <c r="G41" s="32"/>
      <c r="H41" s="32"/>
      <c r="I41" s="26">
        <f>SUM(I42:I43)</f>
        <v>823.5</v>
      </c>
      <c r="J41" s="11"/>
      <c r="K41" s="27"/>
      <c r="L41" s="14"/>
      <c r="M41" s="12"/>
      <c r="N41" s="19"/>
      <c r="O41" s="19"/>
    </row>
    <row r="42" spans="1:15" ht="45" x14ac:dyDescent="0.25">
      <c r="A42" s="5">
        <v>1</v>
      </c>
      <c r="B42" s="13" t="s">
        <v>328</v>
      </c>
      <c r="C42" s="14" t="s">
        <v>96</v>
      </c>
      <c r="D42" s="14">
        <v>122</v>
      </c>
      <c r="E42" s="14">
        <v>5</v>
      </c>
      <c r="F42" s="14">
        <v>719.6</v>
      </c>
      <c r="G42" s="14">
        <v>0</v>
      </c>
      <c r="H42" s="14">
        <v>719.6</v>
      </c>
      <c r="I42" s="14">
        <v>300</v>
      </c>
      <c r="J42" s="11" t="s">
        <v>71</v>
      </c>
      <c r="K42" s="18"/>
      <c r="L42" s="16" t="s">
        <v>37</v>
      </c>
      <c r="M42" s="12" t="s">
        <v>330</v>
      </c>
      <c r="N42" s="19"/>
      <c r="O42" s="19"/>
    </row>
    <row r="43" spans="1:15" ht="45" x14ac:dyDescent="0.25">
      <c r="A43" s="14">
        <v>2</v>
      </c>
      <c r="B43" s="13" t="s">
        <v>328</v>
      </c>
      <c r="C43" s="14" t="s">
        <v>96</v>
      </c>
      <c r="D43" s="14">
        <v>140</v>
      </c>
      <c r="E43" s="14">
        <v>5</v>
      </c>
      <c r="F43" s="14">
        <v>523.5</v>
      </c>
      <c r="G43" s="14">
        <v>0</v>
      </c>
      <c r="H43" s="14">
        <v>523.5</v>
      </c>
      <c r="I43" s="14">
        <v>523.5</v>
      </c>
      <c r="J43" s="11" t="s">
        <v>329</v>
      </c>
      <c r="K43" s="18"/>
      <c r="L43" s="16" t="s">
        <v>37</v>
      </c>
      <c r="M43" s="12" t="s">
        <v>331</v>
      </c>
      <c r="N43" s="19"/>
      <c r="O43" s="19"/>
    </row>
    <row r="44" spans="1:15" ht="28.5" customHeight="1" x14ac:dyDescent="0.25">
      <c r="A44" s="28" t="s">
        <v>53</v>
      </c>
      <c r="B44" s="124" t="s">
        <v>212</v>
      </c>
      <c r="C44" s="125"/>
      <c r="D44" s="14"/>
      <c r="E44" s="14"/>
      <c r="F44" s="14"/>
      <c r="G44" s="14"/>
      <c r="H44" s="14"/>
      <c r="I44" s="28"/>
      <c r="J44" s="11"/>
      <c r="K44" s="18"/>
      <c r="L44" s="14"/>
      <c r="M44" s="50"/>
      <c r="N44" s="19"/>
      <c r="O44" s="19"/>
    </row>
    <row r="45" spans="1:15" ht="60" hidden="1" x14ac:dyDescent="0.25">
      <c r="A45" s="93">
        <v>1</v>
      </c>
      <c r="B45" s="94" t="s">
        <v>404</v>
      </c>
      <c r="C45" s="93" t="s">
        <v>405</v>
      </c>
      <c r="D45" s="93">
        <v>228</v>
      </c>
      <c r="E45" s="93">
        <v>28</v>
      </c>
      <c r="F45" s="93">
        <v>219.1</v>
      </c>
      <c r="G45" s="93">
        <v>0</v>
      </c>
      <c r="H45" s="93">
        <v>219.1</v>
      </c>
      <c r="I45" s="93">
        <v>219.1</v>
      </c>
      <c r="J45" s="97" t="s">
        <v>69</v>
      </c>
      <c r="K45" s="109"/>
      <c r="L45" s="93" t="s">
        <v>406</v>
      </c>
      <c r="M45" s="99" t="s">
        <v>407</v>
      </c>
      <c r="N45" s="71"/>
      <c r="O45" s="19"/>
    </row>
    <row r="46" spans="1:15" x14ac:dyDescent="0.25">
      <c r="A46" s="28" t="s">
        <v>54</v>
      </c>
      <c r="B46" s="124" t="s">
        <v>29</v>
      </c>
      <c r="C46" s="125"/>
      <c r="D46" s="14"/>
      <c r="E46" s="14"/>
      <c r="F46" s="14"/>
      <c r="G46" s="14"/>
      <c r="H46" s="14"/>
      <c r="I46" s="28">
        <f>SUM(I47:I49)</f>
        <v>1071</v>
      </c>
      <c r="J46" s="11"/>
      <c r="K46" s="18"/>
      <c r="L46" s="14"/>
      <c r="M46" s="50"/>
      <c r="N46" s="71"/>
      <c r="O46" s="19"/>
    </row>
    <row r="47" spans="1:15" ht="78.75" x14ac:dyDescent="0.25">
      <c r="A47" s="28">
        <v>1</v>
      </c>
      <c r="B47" s="86" t="s">
        <v>534</v>
      </c>
      <c r="C47" s="87" t="s">
        <v>535</v>
      </c>
      <c r="D47" s="88">
        <v>304</v>
      </c>
      <c r="E47" s="88">
        <v>14</v>
      </c>
      <c r="F47" s="87">
        <v>158.80000000000001</v>
      </c>
      <c r="G47" s="87">
        <v>0</v>
      </c>
      <c r="H47" s="87">
        <v>158.80000000000001</v>
      </c>
      <c r="I47" s="88">
        <v>158.80000000000001</v>
      </c>
      <c r="J47" s="84" t="s">
        <v>71</v>
      </c>
      <c r="K47" s="18"/>
      <c r="L47" s="89" t="s">
        <v>44</v>
      </c>
      <c r="M47" s="72" t="s">
        <v>289</v>
      </c>
      <c r="N47" s="71"/>
      <c r="O47" s="19"/>
    </row>
    <row r="48" spans="1:15" ht="78.75" x14ac:dyDescent="0.25">
      <c r="A48" s="28">
        <v>2</v>
      </c>
      <c r="B48" s="86" t="s">
        <v>534</v>
      </c>
      <c r="C48" s="87" t="s">
        <v>535</v>
      </c>
      <c r="D48" s="88">
        <v>312</v>
      </c>
      <c r="E48" s="88">
        <v>14</v>
      </c>
      <c r="F48" s="87">
        <v>512.20000000000005</v>
      </c>
      <c r="G48" s="87">
        <v>0</v>
      </c>
      <c r="H48" s="87">
        <v>512.20000000000005</v>
      </c>
      <c r="I48" s="88">
        <v>512.20000000000005</v>
      </c>
      <c r="J48" s="84" t="s">
        <v>71</v>
      </c>
      <c r="K48" s="18"/>
      <c r="L48" s="89" t="s">
        <v>44</v>
      </c>
      <c r="M48" s="72" t="s">
        <v>289</v>
      </c>
      <c r="N48" s="71"/>
      <c r="O48" s="19"/>
    </row>
    <row r="49" spans="1:18" ht="75" x14ac:dyDescent="0.25">
      <c r="A49" s="14">
        <v>3</v>
      </c>
      <c r="B49" s="41" t="s">
        <v>503</v>
      </c>
      <c r="C49" s="39" t="s">
        <v>504</v>
      </c>
      <c r="D49" s="42">
        <v>149</v>
      </c>
      <c r="E49" s="42">
        <v>14</v>
      </c>
      <c r="F49" s="39">
        <v>1039.2</v>
      </c>
      <c r="G49" s="39">
        <v>0</v>
      </c>
      <c r="H49" s="39">
        <v>1039.2</v>
      </c>
      <c r="I49" s="42">
        <v>400</v>
      </c>
      <c r="J49" s="11" t="s">
        <v>71</v>
      </c>
      <c r="K49" s="18"/>
      <c r="L49" s="14" t="s">
        <v>44</v>
      </c>
      <c r="M49" s="12" t="s">
        <v>305</v>
      </c>
      <c r="N49" s="71"/>
      <c r="O49" s="19"/>
    </row>
    <row r="50" spans="1:18" x14ac:dyDescent="0.25">
      <c r="A50" s="28" t="s">
        <v>505</v>
      </c>
      <c r="B50" s="124" t="s">
        <v>39</v>
      </c>
      <c r="C50" s="125"/>
      <c r="D50" s="14"/>
      <c r="E50" s="14"/>
      <c r="F50" s="14"/>
      <c r="G50" s="14"/>
      <c r="H50" s="14"/>
      <c r="I50" s="28"/>
      <c r="J50" s="11"/>
      <c r="K50" s="18"/>
      <c r="L50" s="14"/>
      <c r="M50" s="50"/>
      <c r="N50" s="71"/>
      <c r="O50" s="19"/>
    </row>
    <row r="51" spans="1:18" ht="105" hidden="1" x14ac:dyDescent="0.25">
      <c r="A51" s="93">
        <v>1</v>
      </c>
      <c r="B51" s="94" t="s">
        <v>497</v>
      </c>
      <c r="C51" s="93" t="s">
        <v>498</v>
      </c>
      <c r="D51" s="93">
        <v>48</v>
      </c>
      <c r="E51" s="93">
        <v>11</v>
      </c>
      <c r="F51" s="93">
        <v>500</v>
      </c>
      <c r="G51" s="93">
        <v>0</v>
      </c>
      <c r="H51" s="93">
        <v>500</v>
      </c>
      <c r="I51" s="93">
        <v>100</v>
      </c>
      <c r="J51" s="97" t="s">
        <v>69</v>
      </c>
      <c r="K51" s="109"/>
      <c r="L51" s="93" t="s">
        <v>46</v>
      </c>
      <c r="M51" s="99" t="s">
        <v>499</v>
      </c>
      <c r="N51" s="71"/>
      <c r="O51" s="19"/>
    </row>
    <row r="52" spans="1:18" ht="90" hidden="1" x14ac:dyDescent="0.25">
      <c r="A52" s="93">
        <v>2</v>
      </c>
      <c r="B52" s="94" t="s">
        <v>500</v>
      </c>
      <c r="C52" s="93" t="s">
        <v>361</v>
      </c>
      <c r="D52" s="93">
        <v>263</v>
      </c>
      <c r="E52" s="93" t="s">
        <v>362</v>
      </c>
      <c r="F52" s="93">
        <v>178</v>
      </c>
      <c r="G52" s="93">
        <v>0</v>
      </c>
      <c r="H52" s="93">
        <v>178</v>
      </c>
      <c r="I52" s="93">
        <v>178</v>
      </c>
      <c r="J52" s="97" t="s">
        <v>69</v>
      </c>
      <c r="K52" s="109"/>
      <c r="L52" s="93" t="s">
        <v>46</v>
      </c>
      <c r="M52" s="99" t="s">
        <v>363</v>
      </c>
      <c r="N52" s="71"/>
      <c r="O52" s="19"/>
    </row>
    <row r="53" spans="1:18" x14ac:dyDescent="0.25">
      <c r="A53" s="5"/>
      <c r="B53" s="92" t="s">
        <v>38</v>
      </c>
      <c r="C53" s="5"/>
      <c r="D53" s="5"/>
      <c r="E53" s="5"/>
      <c r="F53" s="5"/>
      <c r="G53" s="5"/>
      <c r="H53" s="5"/>
      <c r="I53" s="91">
        <f>I44+I41+I32+I30+I26+I24+I20+I17+I15+I10+I4+I50+I46</f>
        <v>13585.400000000001</v>
      </c>
      <c r="J53" s="8"/>
      <c r="K53" s="17"/>
      <c r="L53" s="18"/>
      <c r="M53" s="15"/>
      <c r="N53" s="71" t="e">
        <f>I53+#REF!</f>
        <v>#REF!</v>
      </c>
      <c r="O53" s="19"/>
      <c r="P53" s="21"/>
      <c r="Q53" s="9"/>
      <c r="R53" s="9"/>
    </row>
    <row r="54" spans="1:18" x14ac:dyDescent="0.25">
      <c r="B54" s="19"/>
      <c r="C54" s="23"/>
      <c r="D54" s="20"/>
      <c r="N54" s="21"/>
      <c r="O54" s="21"/>
      <c r="P54" s="21"/>
      <c r="Q54" s="9"/>
      <c r="R54" s="9"/>
    </row>
    <row r="55" spans="1:18" x14ac:dyDescent="0.25">
      <c r="B55" s="36" t="e">
        <f>+#REF!+#REF!+#REF!+#REF!+#REF!+#REF!+#REF!</f>
        <v>#REF!</v>
      </c>
      <c r="C55" s="57"/>
      <c r="D55" s="58"/>
      <c r="E55" s="57"/>
      <c r="F55" s="36"/>
      <c r="G55" s="36"/>
      <c r="H55" s="36"/>
      <c r="I55" s="36"/>
      <c r="J55" s="36"/>
      <c r="K55" s="36"/>
      <c r="L55" s="37"/>
      <c r="M55" s="36"/>
      <c r="N55" s="9"/>
      <c r="O55" s="21"/>
      <c r="P55" s="21"/>
      <c r="Q55" s="9"/>
      <c r="R55" s="9"/>
    </row>
    <row r="56" spans="1:18" x14ac:dyDescent="0.25">
      <c r="A56" s="21"/>
      <c r="B56" s="36"/>
      <c r="C56" s="57"/>
      <c r="D56" s="58"/>
      <c r="E56" s="57"/>
      <c r="F56" s="36"/>
      <c r="G56" s="36"/>
      <c r="H56" s="36"/>
      <c r="I56" s="36"/>
      <c r="J56" s="36"/>
      <c r="K56" s="36"/>
      <c r="L56" s="37"/>
      <c r="M56" s="36"/>
      <c r="N56" s="9"/>
      <c r="O56" s="52" t="e">
        <f>I53+#REF!</f>
        <v>#REF!</v>
      </c>
      <c r="P56" s="21"/>
      <c r="Q56" s="9"/>
      <c r="R56" s="9"/>
    </row>
    <row r="57" spans="1:18" x14ac:dyDescent="0.25">
      <c r="A57" s="21"/>
      <c r="B57" s="36"/>
      <c r="C57" s="57"/>
      <c r="D57" s="58"/>
      <c r="E57" s="57"/>
      <c r="F57" s="36"/>
      <c r="G57" s="36"/>
      <c r="H57" s="36"/>
      <c r="I57" s="53" t="e">
        <f>I53+#REF!</f>
        <v>#REF!</v>
      </c>
      <c r="J57" s="36"/>
      <c r="K57" s="36"/>
      <c r="L57" s="37"/>
      <c r="M57" s="36"/>
      <c r="N57" s="9"/>
      <c r="O57" s="21"/>
      <c r="P57" s="21"/>
      <c r="Q57" s="9"/>
      <c r="R57" s="9"/>
    </row>
    <row r="58" spans="1:18" x14ac:dyDescent="0.25">
      <c r="A58" s="21"/>
      <c r="B58" s="36"/>
      <c r="C58" s="57"/>
      <c r="D58" s="58"/>
      <c r="E58" s="57"/>
      <c r="F58" s="36"/>
      <c r="G58" s="36"/>
      <c r="H58" s="36"/>
      <c r="I58" s="36"/>
      <c r="J58" s="36"/>
      <c r="K58" s="36"/>
      <c r="L58" s="37"/>
      <c r="M58" s="36"/>
      <c r="N58" s="9"/>
      <c r="O58" s="21"/>
      <c r="P58" s="21"/>
      <c r="Q58" s="9"/>
      <c r="R58" s="9"/>
    </row>
    <row r="59" spans="1:18" x14ac:dyDescent="0.25">
      <c r="A59" s="21"/>
      <c r="B59" s="36"/>
      <c r="C59" s="57"/>
      <c r="D59" s="58"/>
      <c r="E59" s="57"/>
      <c r="F59" s="36"/>
      <c r="G59" s="36"/>
      <c r="H59" s="53"/>
      <c r="I59" s="36"/>
      <c r="J59" s="36"/>
      <c r="K59" s="36"/>
      <c r="L59" s="37"/>
      <c r="M59" s="36"/>
      <c r="N59" s="9"/>
      <c r="O59" s="21"/>
      <c r="P59" s="21"/>
      <c r="Q59" s="9"/>
      <c r="R59" s="9"/>
    </row>
    <row r="60" spans="1:18" x14ac:dyDescent="0.25">
      <c r="A60" s="21"/>
      <c r="B60" s="36"/>
      <c r="C60" s="57"/>
      <c r="D60" s="58"/>
      <c r="E60" s="57"/>
      <c r="F60" s="36"/>
      <c r="G60" s="36"/>
      <c r="H60" s="36"/>
      <c r="I60" s="36"/>
      <c r="J60" s="36"/>
      <c r="K60" s="36"/>
      <c r="L60" s="37"/>
      <c r="M60" s="36"/>
      <c r="N60" s="9"/>
      <c r="O60" s="21"/>
      <c r="P60" s="21"/>
      <c r="Q60" s="9"/>
      <c r="R60" s="9"/>
    </row>
    <row r="61" spans="1:18" x14ac:dyDescent="0.25">
      <c r="A61" s="21"/>
      <c r="B61" s="36"/>
      <c r="C61" s="57"/>
      <c r="D61" s="58"/>
      <c r="E61" s="57"/>
      <c r="F61" s="36"/>
      <c r="G61" s="36"/>
      <c r="H61" s="36"/>
      <c r="I61" s="36"/>
      <c r="J61" s="36"/>
      <c r="K61" s="36"/>
      <c r="L61" s="37"/>
      <c r="M61" s="36"/>
      <c r="N61" s="9"/>
      <c r="O61" s="21"/>
      <c r="P61" s="19"/>
      <c r="Q61" s="9"/>
      <c r="R61" s="9"/>
    </row>
    <row r="62" spans="1:18" x14ac:dyDescent="0.25">
      <c r="A62" s="21"/>
      <c r="B62" s="36"/>
      <c r="C62" s="57"/>
      <c r="D62" s="58"/>
      <c r="E62" s="57"/>
      <c r="F62" s="36"/>
      <c r="G62" s="36"/>
      <c r="H62" s="36"/>
      <c r="I62" s="36"/>
      <c r="J62" s="36"/>
      <c r="K62" s="36"/>
      <c r="L62" s="37"/>
      <c r="M62" s="36"/>
      <c r="N62" s="9"/>
      <c r="O62" s="21"/>
      <c r="P62" s="19"/>
      <c r="Q62" s="9"/>
      <c r="R62" s="9"/>
    </row>
    <row r="63" spans="1:18" x14ac:dyDescent="0.25">
      <c r="A63" s="21"/>
      <c r="B63" s="36"/>
      <c r="C63" s="57"/>
      <c r="D63" s="58"/>
      <c r="E63" s="57"/>
      <c r="F63" s="36"/>
      <c r="G63" s="36"/>
      <c r="H63" s="36"/>
      <c r="I63" s="36"/>
      <c r="J63" s="36"/>
      <c r="K63" s="36"/>
      <c r="L63" s="37"/>
      <c r="M63" s="36"/>
      <c r="N63" s="9"/>
      <c r="O63" s="21"/>
      <c r="P63" s="19"/>
      <c r="Q63" s="9"/>
      <c r="R63" s="9"/>
    </row>
    <row r="64" spans="1:18" x14ac:dyDescent="0.25">
      <c r="A64" s="21"/>
      <c r="B64" s="36"/>
      <c r="C64" s="57"/>
      <c r="D64" s="58"/>
      <c r="E64" s="57"/>
      <c r="F64" s="36"/>
      <c r="G64" s="36"/>
      <c r="H64" s="36"/>
      <c r="I64" s="36"/>
      <c r="J64" s="36"/>
      <c r="K64" s="36"/>
      <c r="L64" s="37"/>
      <c r="M64" s="36"/>
      <c r="N64" s="9"/>
      <c r="O64" s="21"/>
      <c r="P64" s="19"/>
      <c r="Q64" s="9"/>
      <c r="R64" s="9"/>
    </row>
    <row r="65" spans="1:18" x14ac:dyDescent="0.25">
      <c r="A65" s="21"/>
      <c r="B65" s="36"/>
      <c r="C65" s="57"/>
      <c r="D65" s="58"/>
      <c r="E65" s="57"/>
      <c r="F65" s="36"/>
      <c r="G65" s="36"/>
      <c r="H65" s="36"/>
      <c r="I65" s="36"/>
      <c r="J65" s="36"/>
      <c r="K65" s="36"/>
      <c r="L65" s="37"/>
      <c r="M65" s="36"/>
      <c r="N65" s="9"/>
      <c r="O65" s="21"/>
      <c r="P65" s="19"/>
      <c r="Q65" s="9"/>
      <c r="R65" s="9"/>
    </row>
    <row r="66" spans="1:18" x14ac:dyDescent="0.25">
      <c r="F66" s="21"/>
      <c r="G66" s="21"/>
      <c r="H66" s="21"/>
      <c r="I66" s="21"/>
      <c r="J66" s="21"/>
      <c r="K66" s="21"/>
      <c r="L66" s="54"/>
      <c r="M66" s="21"/>
      <c r="N66" s="9"/>
      <c r="O66" s="21"/>
      <c r="P66" s="19"/>
      <c r="Q66" s="9"/>
      <c r="R66" s="9"/>
    </row>
    <row r="67" spans="1:18" x14ac:dyDescent="0.25">
      <c r="D67" s="55"/>
      <c r="E67" s="9"/>
      <c r="F67" s="9"/>
      <c r="G67" s="9"/>
      <c r="H67" s="9"/>
      <c r="I67" s="9"/>
      <c r="J67" s="9"/>
      <c r="K67" s="9"/>
      <c r="L67" s="51"/>
      <c r="M67" s="9"/>
      <c r="N67" s="9"/>
      <c r="O67" s="21"/>
      <c r="P67" s="19"/>
      <c r="Q67" s="9"/>
      <c r="R67" s="9"/>
    </row>
    <row r="68" spans="1:18" x14ac:dyDescent="0.25">
      <c r="D68" s="55"/>
      <c r="E68" s="9"/>
      <c r="F68" s="9"/>
      <c r="G68" s="9"/>
      <c r="H68" s="9"/>
      <c r="I68" s="9"/>
      <c r="J68" s="9"/>
      <c r="K68" s="9"/>
      <c r="L68" s="51"/>
      <c r="M68" s="9"/>
      <c r="N68" s="21"/>
      <c r="O68" s="21"/>
      <c r="P68" s="19"/>
      <c r="Q68" s="9"/>
      <c r="R68" s="9"/>
    </row>
    <row r="69" spans="1:18" x14ac:dyDescent="0.25">
      <c r="E69" s="21"/>
      <c r="F69" s="21"/>
      <c r="G69" s="21"/>
      <c r="H69" s="21"/>
      <c r="I69" s="21"/>
      <c r="J69" s="21"/>
      <c r="K69" s="21"/>
      <c r="L69" s="54"/>
      <c r="M69" s="21"/>
      <c r="N69" s="21"/>
      <c r="O69" s="21"/>
      <c r="P69" s="9"/>
      <c r="Q69" s="9"/>
      <c r="R69" s="9"/>
    </row>
    <row r="70" spans="1:18" x14ac:dyDescent="0.25">
      <c r="D70" s="22"/>
      <c r="E70" s="21"/>
      <c r="F70" s="21"/>
      <c r="G70" s="21"/>
      <c r="H70" s="21"/>
      <c r="I70" s="21"/>
      <c r="J70" s="21"/>
      <c r="K70" s="21"/>
      <c r="L70" s="54"/>
      <c r="M70" s="21"/>
      <c r="N70" s="21"/>
      <c r="O70" s="21"/>
      <c r="P70" s="9"/>
      <c r="Q70" s="9"/>
      <c r="R70" s="9"/>
    </row>
    <row r="71" spans="1:18" x14ac:dyDescent="0.25">
      <c r="D71" s="22"/>
      <c r="E71" s="21"/>
      <c r="F71" s="21"/>
      <c r="G71" s="21"/>
      <c r="H71" s="21"/>
      <c r="I71" s="21"/>
      <c r="J71" s="21"/>
      <c r="K71" s="21"/>
      <c r="L71" s="54"/>
      <c r="M71" s="21"/>
      <c r="N71" s="21"/>
      <c r="O71" s="21"/>
      <c r="P71" s="9"/>
      <c r="Q71" s="9"/>
      <c r="R71" s="9"/>
    </row>
    <row r="72" spans="1:18" x14ac:dyDescent="0.25">
      <c r="D72" s="22"/>
      <c r="E72" s="21"/>
      <c r="F72" s="21"/>
      <c r="G72" s="21"/>
      <c r="H72" s="21"/>
      <c r="I72" s="21"/>
      <c r="J72" s="21"/>
      <c r="K72" s="21"/>
      <c r="L72" s="54"/>
      <c r="M72" s="21"/>
      <c r="N72" s="21"/>
      <c r="O72" s="21"/>
      <c r="P72" s="9"/>
      <c r="Q72" s="9"/>
      <c r="R72" s="9"/>
    </row>
    <row r="73" spans="1:18" x14ac:dyDescent="0.25">
      <c r="D73" s="22"/>
      <c r="E73" s="21"/>
      <c r="F73" s="21"/>
      <c r="G73" s="21"/>
      <c r="H73" s="21"/>
      <c r="I73" s="52" t="e">
        <f>I53+#REF!</f>
        <v>#REF!</v>
      </c>
      <c r="J73" s="21"/>
      <c r="K73" s="21"/>
      <c r="L73" s="54"/>
      <c r="M73" s="21"/>
      <c r="N73" s="21"/>
      <c r="O73" s="21"/>
      <c r="P73" s="9"/>
      <c r="Q73" s="9"/>
      <c r="R73" s="9"/>
    </row>
    <row r="74" spans="1:18" x14ac:dyDescent="0.25">
      <c r="D74" s="22"/>
      <c r="E74" s="21"/>
      <c r="F74" s="21"/>
      <c r="G74" s="21"/>
      <c r="H74" s="21"/>
      <c r="I74" s="21"/>
      <c r="J74" s="21"/>
      <c r="K74" s="21"/>
      <c r="L74" s="54"/>
      <c r="M74" s="21"/>
      <c r="N74" s="21"/>
      <c r="O74" s="21"/>
      <c r="P74" s="9"/>
      <c r="Q74" s="9"/>
      <c r="R74" s="9"/>
    </row>
    <row r="75" spans="1:18" x14ac:dyDescent="0.25">
      <c r="D75" s="22"/>
      <c r="E75" s="21"/>
      <c r="F75" s="21"/>
      <c r="G75" s="21"/>
      <c r="H75" s="21"/>
      <c r="I75" s="21"/>
      <c r="J75" s="21"/>
      <c r="K75" s="21"/>
      <c r="L75" s="54"/>
      <c r="M75" s="21"/>
      <c r="N75" s="21"/>
      <c r="O75" s="21"/>
    </row>
    <row r="76" spans="1:18" x14ac:dyDescent="0.25">
      <c r="D76" s="22"/>
      <c r="E76" s="21"/>
      <c r="F76" s="9"/>
      <c r="G76" s="9"/>
      <c r="H76" s="9"/>
      <c r="I76" s="9"/>
      <c r="J76" s="9"/>
      <c r="K76" s="9"/>
      <c r="L76" s="51"/>
      <c r="M76" s="9"/>
      <c r="N76" s="9"/>
      <c r="O76" s="9"/>
    </row>
    <row r="77" spans="1:18" x14ac:dyDescent="0.25">
      <c r="F77" s="9"/>
      <c r="G77" s="9"/>
      <c r="H77" s="9"/>
      <c r="I77" s="9"/>
      <c r="J77" s="9"/>
      <c r="K77" s="9"/>
      <c r="L77" s="51"/>
      <c r="M77" s="9"/>
      <c r="N77" s="9"/>
      <c r="O77" s="9"/>
    </row>
    <row r="78" spans="1:18" x14ac:dyDescent="0.25">
      <c r="F78" s="9"/>
      <c r="G78" s="9"/>
      <c r="H78" s="9"/>
      <c r="I78" s="9"/>
      <c r="J78" s="9"/>
      <c r="K78" s="9"/>
      <c r="L78" s="51"/>
      <c r="M78" s="9"/>
      <c r="N78" s="9"/>
      <c r="O78" s="9"/>
    </row>
    <row r="79" spans="1:18" x14ac:dyDescent="0.25">
      <c r="F79" s="9"/>
      <c r="G79" s="9"/>
      <c r="H79" s="9"/>
      <c r="I79" s="9"/>
      <c r="J79" s="9"/>
      <c r="K79" s="9"/>
      <c r="L79" s="51"/>
      <c r="M79" s="9"/>
      <c r="N79" s="9"/>
      <c r="O79" s="9"/>
    </row>
    <row r="80" spans="1:18" x14ac:dyDescent="0.25">
      <c r="F80" s="9"/>
      <c r="G80" s="9"/>
      <c r="H80" s="9"/>
      <c r="I80" s="9"/>
      <c r="J80" s="9"/>
      <c r="K80" s="9"/>
      <c r="L80" s="51"/>
      <c r="M80" s="9"/>
      <c r="N80" s="9"/>
      <c r="O80" s="9"/>
    </row>
    <row r="81" spans="6:15" x14ac:dyDescent="0.25">
      <c r="F81" s="9"/>
      <c r="G81" s="9"/>
      <c r="H81" s="9"/>
      <c r="I81" s="9"/>
      <c r="J81" s="9"/>
      <c r="K81" s="9"/>
      <c r="L81" s="51"/>
      <c r="M81" s="9"/>
      <c r="N81" s="9"/>
      <c r="O81" s="9"/>
    </row>
    <row r="82" spans="6:15" x14ac:dyDescent="0.25">
      <c r="F82" s="9"/>
      <c r="G82" s="9"/>
      <c r="H82" s="9"/>
      <c r="I82" s="9"/>
      <c r="J82" s="9"/>
      <c r="K82" s="9"/>
      <c r="L82" s="51"/>
      <c r="M82" s="9"/>
      <c r="N82" s="9"/>
      <c r="O82" s="9"/>
    </row>
  </sheetData>
  <mergeCells count="26">
    <mergeCell ref="B15:E15"/>
    <mergeCell ref="A1:M1"/>
    <mergeCell ref="A2:A3"/>
    <mergeCell ref="B2:B3"/>
    <mergeCell ref="C2:C3"/>
    <mergeCell ref="D2:D3"/>
    <mergeCell ref="E2:E3"/>
    <mergeCell ref="F2:F3"/>
    <mergeCell ref="G2:G3"/>
    <mergeCell ref="H2:H3"/>
    <mergeCell ref="I2:I3"/>
    <mergeCell ref="J2:J3"/>
    <mergeCell ref="K2:K3"/>
    <mergeCell ref="L2:M2"/>
    <mergeCell ref="B4:F4"/>
    <mergeCell ref="B10:F10"/>
    <mergeCell ref="B41:E41"/>
    <mergeCell ref="B44:C44"/>
    <mergeCell ref="B46:C46"/>
    <mergeCell ref="B50:C50"/>
    <mergeCell ref="B17:E17"/>
    <mergeCell ref="B20:E20"/>
    <mergeCell ref="B24:C24"/>
    <mergeCell ref="B26:C26"/>
    <mergeCell ref="B30:C30"/>
    <mergeCell ref="B32:E32"/>
  </mergeCells>
  <pageMargins left="0" right="0.2" top="0.37" bottom="0" header="0.34" footer="0.2"/>
  <pageSetup paperSize="9" scale="75"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8"/>
  <sheetViews>
    <sheetView tabSelected="1" zoomScale="70" zoomScaleNormal="70" workbookViewId="0">
      <selection activeCell="I159" sqref="I159"/>
    </sheetView>
  </sheetViews>
  <sheetFormatPr defaultColWidth="8.88671875" defaultRowHeight="15" x14ac:dyDescent="0.25"/>
  <cols>
    <col min="1" max="1" width="4.88671875" style="1" customWidth="1"/>
    <col min="2" max="2" width="13.44140625" style="1" customWidth="1"/>
    <col min="3" max="3" width="8.6640625" style="1" customWidth="1"/>
    <col min="4" max="4" width="6.109375" style="2" customWidth="1"/>
    <col min="5" max="5" width="5.88671875" style="1" bestFit="1" customWidth="1"/>
    <col min="6" max="6" width="7.33203125" style="1" customWidth="1"/>
    <col min="7" max="7" width="5.5546875" style="1" customWidth="1"/>
    <col min="8" max="8" width="6.21875" style="1" customWidth="1"/>
    <col min="9" max="9" width="7.44140625" style="68" customWidth="1"/>
    <col min="10" max="10" width="9.44140625" style="1" customWidth="1"/>
    <col min="11" max="11" width="0.109375" style="1" hidden="1" customWidth="1"/>
    <col min="12" max="12" width="18.33203125" style="3" customWidth="1"/>
    <col min="13" max="13" width="60.21875" style="1" customWidth="1"/>
    <col min="14" max="16384" width="8.88671875" style="1"/>
  </cols>
  <sheetData>
    <row r="1" spans="1:13" ht="63.75" customHeight="1" x14ac:dyDescent="0.25">
      <c r="A1" s="127" t="s">
        <v>542</v>
      </c>
      <c r="B1" s="127"/>
      <c r="C1" s="127"/>
      <c r="D1" s="127"/>
      <c r="E1" s="127"/>
      <c r="F1" s="127"/>
      <c r="G1" s="127"/>
      <c r="H1" s="127"/>
      <c r="I1" s="127"/>
      <c r="J1" s="127"/>
      <c r="K1" s="127"/>
      <c r="L1" s="127"/>
      <c r="M1" s="127"/>
    </row>
    <row r="2" spans="1:13" x14ac:dyDescent="0.25">
      <c r="A2" s="128" t="s">
        <v>0</v>
      </c>
      <c r="B2" s="128" t="s">
        <v>14</v>
      </c>
      <c r="C2" s="128" t="s">
        <v>1</v>
      </c>
      <c r="D2" s="128" t="s">
        <v>2</v>
      </c>
      <c r="E2" s="128" t="s">
        <v>3</v>
      </c>
      <c r="F2" s="128" t="s">
        <v>56</v>
      </c>
      <c r="G2" s="128" t="s">
        <v>9</v>
      </c>
      <c r="H2" s="128" t="s">
        <v>15</v>
      </c>
      <c r="I2" s="132" t="s">
        <v>4</v>
      </c>
      <c r="J2" s="128" t="s">
        <v>5</v>
      </c>
      <c r="K2" s="128" t="s">
        <v>6</v>
      </c>
      <c r="L2" s="128" t="s">
        <v>7</v>
      </c>
      <c r="M2" s="128"/>
    </row>
    <row r="3" spans="1:13" ht="56.25" customHeight="1" x14ac:dyDescent="0.25">
      <c r="A3" s="128"/>
      <c r="B3" s="128"/>
      <c r="C3" s="128"/>
      <c r="D3" s="128"/>
      <c r="E3" s="128"/>
      <c r="F3" s="128"/>
      <c r="G3" s="128"/>
      <c r="H3" s="128"/>
      <c r="I3" s="132"/>
      <c r="J3" s="128"/>
      <c r="K3" s="128"/>
      <c r="L3" s="90" t="s">
        <v>64</v>
      </c>
      <c r="M3" s="90" t="s">
        <v>8</v>
      </c>
    </row>
    <row r="4" spans="1:13" x14ac:dyDescent="0.25">
      <c r="A4" s="28" t="s">
        <v>12</v>
      </c>
      <c r="B4" s="126" t="s">
        <v>10</v>
      </c>
      <c r="C4" s="126"/>
      <c r="D4" s="126"/>
      <c r="E4" s="126"/>
      <c r="F4" s="126"/>
      <c r="G4" s="11"/>
      <c r="H4" s="11"/>
      <c r="I4" s="65">
        <f>SUM(I5,I7,I11,I12,I17,I19,I20,I21,I24,I15)</f>
        <v>1874.6</v>
      </c>
      <c r="J4" s="11"/>
      <c r="K4" s="11"/>
      <c r="L4" s="6"/>
      <c r="M4" s="7"/>
    </row>
    <row r="5" spans="1:13" ht="45" x14ac:dyDescent="0.25">
      <c r="A5" s="14">
        <v>1</v>
      </c>
      <c r="B5" s="10" t="s">
        <v>489</v>
      </c>
      <c r="C5" s="5" t="s">
        <v>490</v>
      </c>
      <c r="D5" s="5" t="s">
        <v>491</v>
      </c>
      <c r="E5" s="38">
        <v>22</v>
      </c>
      <c r="F5" s="5">
        <v>103</v>
      </c>
      <c r="G5" s="5">
        <v>50</v>
      </c>
      <c r="H5" s="5">
        <v>53</v>
      </c>
      <c r="I5" s="33">
        <v>53</v>
      </c>
      <c r="J5" s="11" t="s">
        <v>11</v>
      </c>
      <c r="K5" s="11"/>
      <c r="L5" s="6" t="s">
        <v>57</v>
      </c>
      <c r="M5" s="7" t="s">
        <v>494</v>
      </c>
    </row>
    <row r="6" spans="1:13" ht="45" hidden="1" x14ac:dyDescent="0.25">
      <c r="A6" s="93">
        <v>2</v>
      </c>
      <c r="B6" s="94" t="s">
        <v>492</v>
      </c>
      <c r="C6" s="93" t="s">
        <v>493</v>
      </c>
      <c r="D6" s="93">
        <v>35</v>
      </c>
      <c r="E6" s="95">
        <v>30</v>
      </c>
      <c r="F6" s="93">
        <v>1845.2</v>
      </c>
      <c r="G6" s="93">
        <v>300</v>
      </c>
      <c r="H6" s="119">
        <v>1545.2</v>
      </c>
      <c r="I6" s="118">
        <v>255</v>
      </c>
      <c r="J6" s="97" t="s">
        <v>11</v>
      </c>
      <c r="K6" s="97"/>
      <c r="L6" s="96" t="s">
        <v>480</v>
      </c>
      <c r="M6" s="98" t="s">
        <v>495</v>
      </c>
    </row>
    <row r="7" spans="1:13" ht="45" x14ac:dyDescent="0.25">
      <c r="A7" s="14">
        <v>3</v>
      </c>
      <c r="B7" s="10" t="s">
        <v>104</v>
      </c>
      <c r="C7" s="5" t="s">
        <v>50</v>
      </c>
      <c r="D7" s="5">
        <v>655</v>
      </c>
      <c r="E7" s="38">
        <v>37</v>
      </c>
      <c r="F7" s="5">
        <v>930.4</v>
      </c>
      <c r="G7" s="5">
        <v>65.900000000000006</v>
      </c>
      <c r="H7" s="5">
        <v>864.5</v>
      </c>
      <c r="I7" s="33">
        <v>210</v>
      </c>
      <c r="J7" s="11" t="s">
        <v>11</v>
      </c>
      <c r="K7" s="11"/>
      <c r="L7" s="6" t="s">
        <v>57</v>
      </c>
      <c r="M7" s="7" t="s">
        <v>119</v>
      </c>
    </row>
    <row r="8" spans="1:13" ht="105" hidden="1" x14ac:dyDescent="0.25">
      <c r="A8" s="93">
        <v>4</v>
      </c>
      <c r="B8" s="94" t="s">
        <v>105</v>
      </c>
      <c r="C8" s="93" t="s">
        <v>106</v>
      </c>
      <c r="D8" s="93">
        <v>275</v>
      </c>
      <c r="E8" s="95">
        <v>12</v>
      </c>
      <c r="F8" s="93">
        <v>261.5</v>
      </c>
      <c r="G8" s="93">
        <v>50</v>
      </c>
      <c r="H8" s="119">
        <v>211.5</v>
      </c>
      <c r="I8" s="118">
        <v>40</v>
      </c>
      <c r="J8" s="97" t="s">
        <v>11</v>
      </c>
      <c r="K8" s="97"/>
      <c r="L8" s="96" t="s">
        <v>480</v>
      </c>
      <c r="M8" s="98" t="s">
        <v>121</v>
      </c>
    </row>
    <row r="9" spans="1:13" ht="45" hidden="1" x14ac:dyDescent="0.25">
      <c r="A9" s="93">
        <v>5</v>
      </c>
      <c r="B9" s="94" t="s">
        <v>107</v>
      </c>
      <c r="C9" s="93" t="s">
        <v>108</v>
      </c>
      <c r="D9" s="93">
        <v>337</v>
      </c>
      <c r="E9" s="95">
        <v>16</v>
      </c>
      <c r="F9" s="93">
        <v>255</v>
      </c>
      <c r="G9" s="93">
        <v>60</v>
      </c>
      <c r="H9" s="119">
        <v>195</v>
      </c>
      <c r="I9" s="118">
        <v>140</v>
      </c>
      <c r="J9" s="97" t="s">
        <v>11</v>
      </c>
      <c r="K9" s="97"/>
      <c r="L9" s="96" t="s">
        <v>480</v>
      </c>
      <c r="M9" s="98" t="s">
        <v>122</v>
      </c>
    </row>
    <row r="10" spans="1:13" ht="45" hidden="1" x14ac:dyDescent="0.25">
      <c r="A10" s="93">
        <v>6</v>
      </c>
      <c r="B10" s="94" t="s">
        <v>109</v>
      </c>
      <c r="C10" s="93" t="s">
        <v>110</v>
      </c>
      <c r="D10" s="93">
        <v>3</v>
      </c>
      <c r="E10" s="95">
        <v>35</v>
      </c>
      <c r="F10" s="93">
        <v>1767.6</v>
      </c>
      <c r="G10" s="93">
        <v>450</v>
      </c>
      <c r="H10" s="119">
        <v>1317.6</v>
      </c>
      <c r="I10" s="118">
        <v>50</v>
      </c>
      <c r="J10" s="97" t="s">
        <v>11</v>
      </c>
      <c r="K10" s="97"/>
      <c r="L10" s="96" t="s">
        <v>480</v>
      </c>
      <c r="M10" s="98" t="s">
        <v>123</v>
      </c>
    </row>
    <row r="11" spans="1:13" ht="45" x14ac:dyDescent="0.25">
      <c r="A11" s="14">
        <v>7</v>
      </c>
      <c r="B11" s="10" t="s">
        <v>111</v>
      </c>
      <c r="C11" s="5" t="s">
        <v>112</v>
      </c>
      <c r="D11" s="5">
        <v>138</v>
      </c>
      <c r="E11" s="38">
        <v>16</v>
      </c>
      <c r="F11" s="5">
        <v>666.5</v>
      </c>
      <c r="G11" s="5">
        <v>324.89999999999998</v>
      </c>
      <c r="H11" s="5">
        <v>341.6</v>
      </c>
      <c r="I11" s="33">
        <v>341.6</v>
      </c>
      <c r="J11" s="11" t="s">
        <v>11</v>
      </c>
      <c r="K11" s="11"/>
      <c r="L11" s="6" t="s">
        <v>57</v>
      </c>
      <c r="M11" s="69" t="s">
        <v>124</v>
      </c>
    </row>
    <row r="12" spans="1:13" ht="45" x14ac:dyDescent="0.25">
      <c r="A12" s="14">
        <v>8</v>
      </c>
      <c r="B12" s="10" t="s">
        <v>113</v>
      </c>
      <c r="C12" s="5" t="s">
        <v>114</v>
      </c>
      <c r="D12" s="5">
        <v>261</v>
      </c>
      <c r="E12" s="38">
        <v>26</v>
      </c>
      <c r="F12" s="5">
        <v>302</v>
      </c>
      <c r="G12" s="5">
        <v>60</v>
      </c>
      <c r="H12" s="5">
        <v>242</v>
      </c>
      <c r="I12" s="33">
        <v>200</v>
      </c>
      <c r="J12" s="11" t="s">
        <v>11</v>
      </c>
      <c r="K12" s="11"/>
      <c r="L12" s="6" t="s">
        <v>57</v>
      </c>
      <c r="M12" s="7" t="s">
        <v>125</v>
      </c>
    </row>
    <row r="13" spans="1:13" ht="45" hidden="1" x14ac:dyDescent="0.25">
      <c r="A13" s="93">
        <v>9</v>
      </c>
      <c r="B13" s="94" t="s">
        <v>115</v>
      </c>
      <c r="C13" s="93" t="s">
        <v>76</v>
      </c>
      <c r="D13" s="93">
        <v>23</v>
      </c>
      <c r="E13" s="95">
        <v>35</v>
      </c>
      <c r="F13" s="93">
        <v>2392.4</v>
      </c>
      <c r="G13" s="93">
        <v>400</v>
      </c>
      <c r="H13" s="119" t="s">
        <v>116</v>
      </c>
      <c r="I13" s="118">
        <v>500</v>
      </c>
      <c r="J13" s="97" t="s">
        <v>11</v>
      </c>
      <c r="K13" s="97"/>
      <c r="L13" s="96" t="s">
        <v>126</v>
      </c>
      <c r="M13" s="98" t="s">
        <v>352</v>
      </c>
    </row>
    <row r="14" spans="1:13" ht="45" hidden="1" x14ac:dyDescent="0.25">
      <c r="A14" s="93">
        <v>10</v>
      </c>
      <c r="B14" s="94" t="s">
        <v>117</v>
      </c>
      <c r="C14" s="93" t="s">
        <v>118</v>
      </c>
      <c r="D14" s="93">
        <v>431</v>
      </c>
      <c r="E14" s="95">
        <v>29</v>
      </c>
      <c r="F14" s="93">
        <v>340.8</v>
      </c>
      <c r="G14" s="93">
        <v>48.1</v>
      </c>
      <c r="H14" s="93">
        <v>292.7</v>
      </c>
      <c r="I14" s="96">
        <v>292.7</v>
      </c>
      <c r="J14" s="97" t="s">
        <v>11</v>
      </c>
      <c r="K14" s="97"/>
      <c r="L14" s="96" t="s">
        <v>480</v>
      </c>
      <c r="M14" s="98" t="s">
        <v>127</v>
      </c>
    </row>
    <row r="15" spans="1:13" ht="105" x14ac:dyDescent="0.25">
      <c r="A15" s="5">
        <v>11</v>
      </c>
      <c r="B15" s="10" t="s">
        <v>128</v>
      </c>
      <c r="C15" s="5" t="s">
        <v>138</v>
      </c>
      <c r="D15" s="5" t="s">
        <v>139</v>
      </c>
      <c r="E15" s="38">
        <v>21</v>
      </c>
      <c r="F15" s="5">
        <v>374.7</v>
      </c>
      <c r="G15" s="5">
        <v>71.2</v>
      </c>
      <c r="H15" s="5">
        <v>305.5</v>
      </c>
      <c r="I15" s="33">
        <v>60</v>
      </c>
      <c r="J15" s="8" t="s">
        <v>11</v>
      </c>
      <c r="K15" s="8"/>
      <c r="L15" s="33" t="s">
        <v>480</v>
      </c>
      <c r="M15" s="35" t="s">
        <v>140</v>
      </c>
    </row>
    <row r="16" spans="1:13" ht="105" hidden="1" x14ac:dyDescent="0.25">
      <c r="A16" s="93">
        <v>12</v>
      </c>
      <c r="B16" s="94" t="s">
        <v>129</v>
      </c>
      <c r="C16" s="93" t="s">
        <v>133</v>
      </c>
      <c r="D16" s="93">
        <v>836</v>
      </c>
      <c r="E16" s="95">
        <v>19</v>
      </c>
      <c r="F16" s="93">
        <v>896.2</v>
      </c>
      <c r="G16" s="93">
        <v>38.4</v>
      </c>
      <c r="H16" s="93">
        <v>857.8</v>
      </c>
      <c r="I16" s="96">
        <v>800</v>
      </c>
      <c r="J16" s="97" t="s">
        <v>11</v>
      </c>
      <c r="K16" s="97"/>
      <c r="L16" s="96" t="s">
        <v>480</v>
      </c>
      <c r="M16" s="98" t="s">
        <v>141</v>
      </c>
    </row>
    <row r="17" spans="1:13" ht="75" x14ac:dyDescent="0.25">
      <c r="A17" s="14">
        <v>13</v>
      </c>
      <c r="B17" s="10" t="s">
        <v>129</v>
      </c>
      <c r="C17" s="5" t="s">
        <v>133</v>
      </c>
      <c r="D17" s="5" t="s">
        <v>134</v>
      </c>
      <c r="E17" s="38">
        <v>19</v>
      </c>
      <c r="F17" s="38">
        <v>494.6</v>
      </c>
      <c r="G17" s="5">
        <v>21.51</v>
      </c>
      <c r="H17" s="5">
        <v>473.09</v>
      </c>
      <c r="I17" s="33">
        <v>450</v>
      </c>
      <c r="J17" s="11" t="s">
        <v>11</v>
      </c>
      <c r="K17" s="11"/>
      <c r="L17" s="6" t="s">
        <v>57</v>
      </c>
      <c r="M17" s="7" t="s">
        <v>142</v>
      </c>
    </row>
    <row r="18" spans="1:13" ht="105" hidden="1" x14ac:dyDescent="0.25">
      <c r="A18" s="93">
        <v>14</v>
      </c>
      <c r="B18" s="94" t="s">
        <v>130</v>
      </c>
      <c r="C18" s="93" t="s">
        <v>135</v>
      </c>
      <c r="D18" s="93">
        <v>646</v>
      </c>
      <c r="E18" s="95">
        <v>35</v>
      </c>
      <c r="F18" s="95">
        <v>668.3</v>
      </c>
      <c r="G18" s="93">
        <v>230</v>
      </c>
      <c r="H18" s="93">
        <v>438.3</v>
      </c>
      <c r="I18" s="96">
        <v>100</v>
      </c>
      <c r="J18" s="97" t="s">
        <v>11</v>
      </c>
      <c r="K18" s="97"/>
      <c r="L18" s="96" t="s">
        <v>126</v>
      </c>
      <c r="M18" s="98" t="s">
        <v>143</v>
      </c>
    </row>
    <row r="19" spans="1:13" ht="45" x14ac:dyDescent="0.25">
      <c r="A19" s="14">
        <v>15</v>
      </c>
      <c r="B19" s="10" t="s">
        <v>131</v>
      </c>
      <c r="C19" s="5" t="s">
        <v>136</v>
      </c>
      <c r="D19" s="5">
        <v>477</v>
      </c>
      <c r="E19" s="38">
        <v>27</v>
      </c>
      <c r="F19" s="38">
        <v>138.6</v>
      </c>
      <c r="G19" s="5">
        <v>60</v>
      </c>
      <c r="H19" s="5">
        <v>78.599999999999994</v>
      </c>
      <c r="I19" s="33">
        <v>30</v>
      </c>
      <c r="J19" s="11" t="s">
        <v>11</v>
      </c>
      <c r="K19" s="11"/>
      <c r="L19" s="6" t="s">
        <v>36</v>
      </c>
      <c r="M19" s="7" t="s">
        <v>144</v>
      </c>
    </row>
    <row r="20" spans="1:13" ht="45" x14ac:dyDescent="0.25">
      <c r="A20" s="14">
        <v>16</v>
      </c>
      <c r="B20" s="10" t="s">
        <v>132</v>
      </c>
      <c r="C20" s="5" t="s">
        <v>137</v>
      </c>
      <c r="D20" s="5">
        <v>89</v>
      </c>
      <c r="E20" s="38">
        <v>16</v>
      </c>
      <c r="F20" s="38">
        <v>1746.3</v>
      </c>
      <c r="G20" s="5">
        <v>476.1</v>
      </c>
      <c r="H20" s="5">
        <v>1270.2</v>
      </c>
      <c r="I20" s="33">
        <v>300</v>
      </c>
      <c r="J20" s="11" t="s">
        <v>11</v>
      </c>
      <c r="K20" s="11"/>
      <c r="L20" s="6" t="s">
        <v>36</v>
      </c>
      <c r="M20" s="7" t="s">
        <v>144</v>
      </c>
    </row>
    <row r="21" spans="1:13" ht="45" x14ac:dyDescent="0.25">
      <c r="A21" s="14">
        <v>17</v>
      </c>
      <c r="B21" s="13" t="s">
        <v>347</v>
      </c>
      <c r="C21" s="14" t="s">
        <v>348</v>
      </c>
      <c r="D21" s="14" t="s">
        <v>349</v>
      </c>
      <c r="E21" s="59">
        <v>22</v>
      </c>
      <c r="F21" s="14">
        <v>1112.5999999999999</v>
      </c>
      <c r="G21" s="14">
        <v>122</v>
      </c>
      <c r="H21" s="14">
        <v>990.6</v>
      </c>
      <c r="I21" s="6">
        <v>180</v>
      </c>
      <c r="J21" s="11" t="s">
        <v>11</v>
      </c>
      <c r="K21" s="11"/>
      <c r="L21" s="6" t="s">
        <v>36</v>
      </c>
      <c r="M21" s="7" t="s">
        <v>144</v>
      </c>
    </row>
    <row r="22" spans="1:13" ht="105" hidden="1" x14ac:dyDescent="0.25">
      <c r="A22" s="93">
        <v>18</v>
      </c>
      <c r="B22" s="94" t="s">
        <v>350</v>
      </c>
      <c r="C22" s="93" t="s">
        <v>351</v>
      </c>
      <c r="D22" s="93">
        <v>253</v>
      </c>
      <c r="E22" s="95">
        <v>11</v>
      </c>
      <c r="F22" s="93">
        <v>196</v>
      </c>
      <c r="G22" s="93">
        <v>50</v>
      </c>
      <c r="H22" s="93">
        <v>146</v>
      </c>
      <c r="I22" s="96">
        <v>100</v>
      </c>
      <c r="J22" s="97" t="s">
        <v>11</v>
      </c>
      <c r="K22" s="97"/>
      <c r="L22" s="96" t="s">
        <v>36</v>
      </c>
      <c r="M22" s="98" t="s">
        <v>418</v>
      </c>
    </row>
    <row r="23" spans="1:13" ht="105" hidden="1" x14ac:dyDescent="0.25">
      <c r="A23" s="93">
        <v>19</v>
      </c>
      <c r="B23" s="94" t="s">
        <v>416</v>
      </c>
      <c r="C23" s="93" t="s">
        <v>417</v>
      </c>
      <c r="D23" s="93">
        <v>594</v>
      </c>
      <c r="E23" s="95">
        <v>38</v>
      </c>
      <c r="F23" s="93">
        <v>351.7</v>
      </c>
      <c r="G23" s="93">
        <v>96</v>
      </c>
      <c r="H23" s="93">
        <v>255.7</v>
      </c>
      <c r="I23" s="96">
        <v>150</v>
      </c>
      <c r="J23" s="97" t="s">
        <v>11</v>
      </c>
      <c r="K23" s="97"/>
      <c r="L23" s="96" t="s">
        <v>120</v>
      </c>
      <c r="M23" s="98" t="s">
        <v>419</v>
      </c>
    </row>
    <row r="24" spans="1:13" ht="75" x14ac:dyDescent="0.25">
      <c r="A24" s="14">
        <v>20</v>
      </c>
      <c r="B24" s="13" t="s">
        <v>420</v>
      </c>
      <c r="C24" s="14" t="s">
        <v>421</v>
      </c>
      <c r="D24" s="14">
        <v>297</v>
      </c>
      <c r="E24" s="59">
        <v>17</v>
      </c>
      <c r="F24" s="14">
        <v>170</v>
      </c>
      <c r="G24" s="14">
        <v>60</v>
      </c>
      <c r="H24" s="14">
        <v>110</v>
      </c>
      <c r="I24" s="6">
        <v>50</v>
      </c>
      <c r="J24" s="11" t="s">
        <v>11</v>
      </c>
      <c r="K24" s="11"/>
      <c r="L24" s="6" t="s">
        <v>36</v>
      </c>
      <c r="M24" s="7" t="s">
        <v>422</v>
      </c>
    </row>
    <row r="25" spans="1:13" x14ac:dyDescent="0.25">
      <c r="A25" s="28" t="s">
        <v>13</v>
      </c>
      <c r="B25" s="124" t="s">
        <v>34</v>
      </c>
      <c r="C25" s="131"/>
      <c r="D25" s="131"/>
      <c r="E25" s="125"/>
      <c r="F25" s="29"/>
      <c r="G25" s="29"/>
      <c r="H25" s="29"/>
      <c r="I25" s="65">
        <f>SUM(I26:I28,I32:I34,I36)</f>
        <v>969.4</v>
      </c>
      <c r="J25" s="120">
        <f>I25/10000</f>
        <v>9.6939999999999998E-2</v>
      </c>
      <c r="K25" s="11"/>
      <c r="L25" s="6"/>
      <c r="M25" s="12"/>
    </row>
    <row r="26" spans="1:13" ht="45" x14ac:dyDescent="0.25">
      <c r="A26" s="14">
        <v>1</v>
      </c>
      <c r="B26" s="13" t="s">
        <v>145</v>
      </c>
      <c r="C26" s="14" t="s">
        <v>146</v>
      </c>
      <c r="D26" s="14" t="s">
        <v>147</v>
      </c>
      <c r="E26" s="14">
        <v>2</v>
      </c>
      <c r="F26" s="14">
        <v>91.4</v>
      </c>
      <c r="G26" s="14">
        <v>40</v>
      </c>
      <c r="H26" s="14">
        <v>51.4</v>
      </c>
      <c r="I26" s="6">
        <v>51.4</v>
      </c>
      <c r="J26" s="11" t="s">
        <v>11</v>
      </c>
      <c r="K26" s="11"/>
      <c r="L26" s="14" t="s">
        <v>44</v>
      </c>
      <c r="M26" s="12" t="s">
        <v>159</v>
      </c>
    </row>
    <row r="27" spans="1:13" ht="60" x14ac:dyDescent="0.25">
      <c r="A27" s="14">
        <v>2</v>
      </c>
      <c r="B27" s="13" t="s">
        <v>148</v>
      </c>
      <c r="C27" s="14" t="s">
        <v>76</v>
      </c>
      <c r="D27" s="14">
        <v>844</v>
      </c>
      <c r="E27" s="14">
        <v>5</v>
      </c>
      <c r="F27" s="14">
        <v>445.2</v>
      </c>
      <c r="G27" s="14">
        <v>108.4</v>
      </c>
      <c r="H27" s="14">
        <v>336.8</v>
      </c>
      <c r="I27" s="6">
        <v>130</v>
      </c>
      <c r="J27" s="11" t="s">
        <v>11</v>
      </c>
      <c r="K27" s="11"/>
      <c r="L27" s="14" t="s">
        <v>160</v>
      </c>
      <c r="M27" s="12" t="s">
        <v>159</v>
      </c>
    </row>
    <row r="28" spans="1:13" ht="45" x14ac:dyDescent="0.25">
      <c r="A28" s="14">
        <v>3</v>
      </c>
      <c r="B28" s="13" t="s">
        <v>149</v>
      </c>
      <c r="C28" s="14" t="s">
        <v>150</v>
      </c>
      <c r="D28" s="14">
        <v>1442</v>
      </c>
      <c r="E28" s="14">
        <v>16</v>
      </c>
      <c r="F28" s="14">
        <v>661.6</v>
      </c>
      <c r="G28" s="14">
        <v>225</v>
      </c>
      <c r="H28" s="14">
        <v>436.6</v>
      </c>
      <c r="I28" s="6">
        <v>400</v>
      </c>
      <c r="J28" s="11" t="s">
        <v>11</v>
      </c>
      <c r="K28" s="11"/>
      <c r="L28" s="14" t="s">
        <v>44</v>
      </c>
      <c r="M28" s="12" t="s">
        <v>161</v>
      </c>
    </row>
    <row r="29" spans="1:13" ht="102" hidden="1" customHeight="1" x14ac:dyDescent="0.25">
      <c r="A29" s="93">
        <v>4</v>
      </c>
      <c r="B29" s="94" t="s">
        <v>151</v>
      </c>
      <c r="C29" s="93" t="s">
        <v>152</v>
      </c>
      <c r="D29" s="93" t="s">
        <v>153</v>
      </c>
      <c r="E29" s="93">
        <v>5</v>
      </c>
      <c r="F29" s="93">
        <v>380.2</v>
      </c>
      <c r="G29" s="93">
        <v>140</v>
      </c>
      <c r="H29" s="93">
        <v>240.2</v>
      </c>
      <c r="I29" s="96">
        <v>100</v>
      </c>
      <c r="J29" s="97" t="s">
        <v>11</v>
      </c>
      <c r="K29" s="97"/>
      <c r="L29" s="93" t="s">
        <v>162</v>
      </c>
      <c r="M29" s="99" t="s">
        <v>163</v>
      </c>
    </row>
    <row r="30" spans="1:13" ht="75" hidden="1" x14ac:dyDescent="0.25">
      <c r="A30" s="93">
        <v>5</v>
      </c>
      <c r="B30" s="94" t="s">
        <v>154</v>
      </c>
      <c r="C30" s="93" t="s">
        <v>155</v>
      </c>
      <c r="D30" s="93" t="s">
        <v>156</v>
      </c>
      <c r="E30" s="93">
        <v>21</v>
      </c>
      <c r="F30" s="93">
        <v>279</v>
      </c>
      <c r="G30" s="93">
        <v>100</v>
      </c>
      <c r="H30" s="93">
        <v>179</v>
      </c>
      <c r="I30" s="96">
        <v>70</v>
      </c>
      <c r="J30" s="97" t="s">
        <v>11</v>
      </c>
      <c r="K30" s="97"/>
      <c r="L30" s="93" t="s">
        <v>164</v>
      </c>
      <c r="M30" s="99" t="s">
        <v>165</v>
      </c>
    </row>
    <row r="31" spans="1:13" ht="75" hidden="1" x14ac:dyDescent="0.25">
      <c r="A31" s="14">
        <v>6</v>
      </c>
      <c r="B31" s="94" t="s">
        <v>157</v>
      </c>
      <c r="C31" s="93" t="s">
        <v>158</v>
      </c>
      <c r="D31" s="93">
        <v>408</v>
      </c>
      <c r="E31" s="93">
        <v>26</v>
      </c>
      <c r="F31" s="93">
        <v>191.4</v>
      </c>
      <c r="G31" s="93">
        <v>73.900000000000006</v>
      </c>
      <c r="H31" s="93">
        <v>117.5</v>
      </c>
      <c r="I31" s="96">
        <v>80</v>
      </c>
      <c r="J31" s="97" t="s">
        <v>11</v>
      </c>
      <c r="K31" s="97"/>
      <c r="L31" s="93" t="s">
        <v>164</v>
      </c>
      <c r="M31" s="99" t="s">
        <v>165</v>
      </c>
    </row>
    <row r="32" spans="1:13" ht="45" x14ac:dyDescent="0.25">
      <c r="A32" s="14">
        <v>7</v>
      </c>
      <c r="B32" s="13" t="s">
        <v>423</v>
      </c>
      <c r="C32" s="14" t="s">
        <v>424</v>
      </c>
      <c r="D32" s="14">
        <v>601</v>
      </c>
      <c r="E32" s="14">
        <v>22</v>
      </c>
      <c r="F32" s="14">
        <v>103</v>
      </c>
      <c r="G32" s="14">
        <v>40</v>
      </c>
      <c r="H32" s="14">
        <v>63</v>
      </c>
      <c r="I32" s="6">
        <v>63</v>
      </c>
      <c r="J32" s="11" t="s">
        <v>11</v>
      </c>
      <c r="K32" s="11"/>
      <c r="L32" s="14" t="s">
        <v>44</v>
      </c>
      <c r="M32" s="12" t="s">
        <v>427</v>
      </c>
    </row>
    <row r="33" spans="1:13" ht="45" x14ac:dyDescent="0.25">
      <c r="A33" s="14">
        <v>8</v>
      </c>
      <c r="B33" s="13" t="s">
        <v>425</v>
      </c>
      <c r="C33" s="14" t="s">
        <v>426</v>
      </c>
      <c r="D33" s="14">
        <v>1140</v>
      </c>
      <c r="E33" s="14">
        <v>16</v>
      </c>
      <c r="F33" s="14">
        <v>156</v>
      </c>
      <c r="G33" s="14">
        <v>65</v>
      </c>
      <c r="H33" s="14">
        <v>91</v>
      </c>
      <c r="I33" s="6">
        <v>75</v>
      </c>
      <c r="J33" s="11" t="s">
        <v>11</v>
      </c>
      <c r="K33" s="11"/>
      <c r="L33" s="14" t="s">
        <v>44</v>
      </c>
      <c r="M33" s="12" t="s">
        <v>427</v>
      </c>
    </row>
    <row r="34" spans="1:13" ht="60" x14ac:dyDescent="0.25">
      <c r="A34" s="14">
        <v>9</v>
      </c>
      <c r="B34" s="13" t="s">
        <v>408</v>
      </c>
      <c r="C34" s="14" t="s">
        <v>409</v>
      </c>
      <c r="D34" s="14">
        <v>510</v>
      </c>
      <c r="E34" s="14">
        <v>15</v>
      </c>
      <c r="F34" s="14">
        <v>112.8</v>
      </c>
      <c r="G34" s="14">
        <v>62.8</v>
      </c>
      <c r="H34" s="14">
        <v>50</v>
      </c>
      <c r="I34" s="6">
        <v>50</v>
      </c>
      <c r="J34" s="11" t="s">
        <v>11</v>
      </c>
      <c r="K34" s="11"/>
      <c r="L34" s="14" t="s">
        <v>44</v>
      </c>
      <c r="M34" s="12" t="s">
        <v>410</v>
      </c>
    </row>
    <row r="35" spans="1:13" ht="60" hidden="1" x14ac:dyDescent="0.25">
      <c r="A35" s="93">
        <v>10</v>
      </c>
      <c r="B35" s="94" t="s">
        <v>458</v>
      </c>
      <c r="C35" s="93" t="s">
        <v>459</v>
      </c>
      <c r="D35" s="93">
        <v>1443</v>
      </c>
      <c r="E35" s="93">
        <v>15</v>
      </c>
      <c r="F35" s="93">
        <v>841.2</v>
      </c>
      <c r="G35" s="93">
        <v>139.1</v>
      </c>
      <c r="H35" s="93">
        <v>702.1</v>
      </c>
      <c r="I35" s="96">
        <v>161</v>
      </c>
      <c r="J35" s="97" t="s">
        <v>11</v>
      </c>
      <c r="K35" s="97"/>
      <c r="L35" s="93" t="s">
        <v>164</v>
      </c>
      <c r="M35" s="99" t="s">
        <v>460</v>
      </c>
    </row>
    <row r="36" spans="1:13" ht="45" x14ac:dyDescent="0.25">
      <c r="A36" s="14">
        <v>11</v>
      </c>
      <c r="B36" s="13" t="s">
        <v>411</v>
      </c>
      <c r="C36" s="14" t="s">
        <v>412</v>
      </c>
      <c r="D36" s="14">
        <v>1294</v>
      </c>
      <c r="E36" s="14">
        <v>22</v>
      </c>
      <c r="F36" s="14">
        <v>574.4</v>
      </c>
      <c r="G36" s="14">
        <v>136.19999999999999</v>
      </c>
      <c r="H36" s="14">
        <v>438.2</v>
      </c>
      <c r="I36" s="6">
        <v>200</v>
      </c>
      <c r="J36" s="11" t="s">
        <v>11</v>
      </c>
      <c r="K36" s="11"/>
      <c r="L36" s="14" t="s">
        <v>44</v>
      </c>
      <c r="M36" s="12" t="s">
        <v>415</v>
      </c>
    </row>
    <row r="37" spans="1:13" ht="81.75" hidden="1" customHeight="1" x14ac:dyDescent="0.25">
      <c r="A37" s="93">
        <v>12</v>
      </c>
      <c r="B37" s="94" t="s">
        <v>413</v>
      </c>
      <c r="C37" s="93" t="s">
        <v>414</v>
      </c>
      <c r="D37" s="93">
        <v>1</v>
      </c>
      <c r="E37" s="93">
        <v>27</v>
      </c>
      <c r="F37" s="93">
        <v>3550</v>
      </c>
      <c r="G37" s="93">
        <v>800</v>
      </c>
      <c r="H37" s="93">
        <v>2750</v>
      </c>
      <c r="I37" s="96">
        <v>250</v>
      </c>
      <c r="J37" s="97" t="s">
        <v>11</v>
      </c>
      <c r="K37" s="97"/>
      <c r="L37" s="93" t="s">
        <v>164</v>
      </c>
      <c r="M37" s="99" t="s">
        <v>77</v>
      </c>
    </row>
    <row r="38" spans="1:13" ht="81.75" hidden="1" customHeight="1" x14ac:dyDescent="0.25">
      <c r="A38" s="93">
        <v>13</v>
      </c>
      <c r="B38" s="94" t="s">
        <v>461</v>
      </c>
      <c r="C38" s="93" t="s">
        <v>152</v>
      </c>
      <c r="D38" s="93" t="s">
        <v>462</v>
      </c>
      <c r="E38" s="93">
        <v>5</v>
      </c>
      <c r="F38" s="93">
        <v>284.3</v>
      </c>
      <c r="G38" s="93">
        <v>60</v>
      </c>
      <c r="H38" s="93">
        <v>224.3</v>
      </c>
      <c r="I38" s="96">
        <v>130</v>
      </c>
      <c r="J38" s="97" t="s">
        <v>11</v>
      </c>
      <c r="K38" s="97"/>
      <c r="L38" s="93" t="s">
        <v>162</v>
      </c>
      <c r="M38" s="99" t="s">
        <v>163</v>
      </c>
    </row>
    <row r="39" spans="1:13" x14ac:dyDescent="0.25">
      <c r="A39" s="28" t="s">
        <v>16</v>
      </c>
      <c r="B39" s="126" t="s">
        <v>166</v>
      </c>
      <c r="C39" s="126"/>
      <c r="D39" s="126"/>
      <c r="E39" s="126"/>
      <c r="F39" s="29"/>
      <c r="G39" s="29"/>
      <c r="H39" s="29"/>
      <c r="I39" s="65">
        <f>SUM(I40,I43:I44,I46,I51:I52)</f>
        <v>2578.6999999999998</v>
      </c>
      <c r="J39" s="120">
        <f>I39/10000</f>
        <v>0.25786999999999999</v>
      </c>
      <c r="K39" s="11"/>
      <c r="L39" s="6"/>
      <c r="M39" s="12"/>
    </row>
    <row r="40" spans="1:13" ht="60" x14ac:dyDescent="0.25">
      <c r="A40" s="5">
        <v>1</v>
      </c>
      <c r="B40" s="10" t="s">
        <v>167</v>
      </c>
      <c r="C40" s="5" t="s">
        <v>168</v>
      </c>
      <c r="D40" s="5">
        <v>240</v>
      </c>
      <c r="E40" s="5">
        <v>59</v>
      </c>
      <c r="F40" s="5">
        <v>978.7</v>
      </c>
      <c r="G40" s="5">
        <v>300</v>
      </c>
      <c r="H40" s="5">
        <v>678.7</v>
      </c>
      <c r="I40" s="33">
        <v>678.7</v>
      </c>
      <c r="J40" s="8" t="s">
        <v>11</v>
      </c>
      <c r="K40" s="8"/>
      <c r="L40" s="5" t="s">
        <v>44</v>
      </c>
      <c r="M40" s="15" t="s">
        <v>169</v>
      </c>
    </row>
    <row r="41" spans="1:13" ht="60" hidden="1" x14ac:dyDescent="0.25">
      <c r="A41" s="93">
        <v>2</v>
      </c>
      <c r="B41" s="94" t="s">
        <v>170</v>
      </c>
      <c r="C41" s="93" t="s">
        <v>171</v>
      </c>
      <c r="D41" s="93">
        <v>3</v>
      </c>
      <c r="E41" s="93">
        <v>73</v>
      </c>
      <c r="F41" s="93">
        <v>905.5</v>
      </c>
      <c r="G41" s="93">
        <v>206</v>
      </c>
      <c r="H41" s="93">
        <v>699.5</v>
      </c>
      <c r="I41" s="96">
        <v>699.5</v>
      </c>
      <c r="J41" s="97" t="s">
        <v>11</v>
      </c>
      <c r="K41" s="97"/>
      <c r="L41" s="93" t="s">
        <v>172</v>
      </c>
      <c r="M41" s="99" t="s">
        <v>173</v>
      </c>
    </row>
    <row r="42" spans="1:13" ht="75" hidden="1" x14ac:dyDescent="0.25">
      <c r="A42" s="93">
        <v>3</v>
      </c>
      <c r="B42" s="94" t="s">
        <v>174</v>
      </c>
      <c r="C42" s="93" t="s">
        <v>175</v>
      </c>
      <c r="D42" s="93">
        <v>252</v>
      </c>
      <c r="E42" s="93">
        <v>66</v>
      </c>
      <c r="F42" s="93">
        <v>239.6</v>
      </c>
      <c r="G42" s="93">
        <v>60.3</v>
      </c>
      <c r="H42" s="93">
        <v>179.3</v>
      </c>
      <c r="I42" s="96">
        <v>140</v>
      </c>
      <c r="J42" s="97" t="s">
        <v>11</v>
      </c>
      <c r="K42" s="97"/>
      <c r="L42" s="93" t="s">
        <v>176</v>
      </c>
      <c r="M42" s="99" t="s">
        <v>177</v>
      </c>
    </row>
    <row r="43" spans="1:13" ht="60" x14ac:dyDescent="0.25">
      <c r="A43" s="14">
        <v>4</v>
      </c>
      <c r="B43" s="13" t="s">
        <v>178</v>
      </c>
      <c r="C43" s="14" t="s">
        <v>179</v>
      </c>
      <c r="D43" s="14">
        <v>162</v>
      </c>
      <c r="E43" s="14">
        <v>80</v>
      </c>
      <c r="F43" s="14">
        <v>2432.6999999999998</v>
      </c>
      <c r="G43" s="14">
        <v>120</v>
      </c>
      <c r="H43" s="14">
        <v>2312.6999999999998</v>
      </c>
      <c r="I43" s="6">
        <v>300</v>
      </c>
      <c r="J43" s="11" t="s">
        <v>11</v>
      </c>
      <c r="K43" s="11"/>
      <c r="L43" s="14" t="s">
        <v>44</v>
      </c>
      <c r="M43" s="12" t="s">
        <v>173</v>
      </c>
    </row>
    <row r="44" spans="1:13" ht="45" x14ac:dyDescent="0.25">
      <c r="A44" s="14">
        <v>5</v>
      </c>
      <c r="B44" s="13" t="s">
        <v>183</v>
      </c>
      <c r="C44" s="14" t="s">
        <v>179</v>
      </c>
      <c r="D44" s="14">
        <v>163</v>
      </c>
      <c r="E44" s="14">
        <v>82</v>
      </c>
      <c r="F44" s="14">
        <v>1574.8</v>
      </c>
      <c r="G44" s="14">
        <v>40</v>
      </c>
      <c r="H44" s="14">
        <v>1534.8</v>
      </c>
      <c r="I44" s="6">
        <v>300</v>
      </c>
      <c r="J44" s="11" t="s">
        <v>11</v>
      </c>
      <c r="K44" s="11"/>
      <c r="L44" s="14" t="s">
        <v>44</v>
      </c>
      <c r="M44" s="12" t="s">
        <v>185</v>
      </c>
    </row>
    <row r="45" spans="1:13" ht="90" hidden="1" x14ac:dyDescent="0.25">
      <c r="A45" s="93">
        <v>6</v>
      </c>
      <c r="B45" s="94" t="s">
        <v>184</v>
      </c>
      <c r="C45" s="93" t="s">
        <v>168</v>
      </c>
      <c r="D45" s="93">
        <v>233</v>
      </c>
      <c r="E45" s="93">
        <v>67</v>
      </c>
      <c r="F45" s="93">
        <v>1710.6</v>
      </c>
      <c r="G45" s="93">
        <v>521.1</v>
      </c>
      <c r="H45" s="93">
        <v>1889.5</v>
      </c>
      <c r="I45" s="96">
        <v>335</v>
      </c>
      <c r="J45" s="97" t="s">
        <v>11</v>
      </c>
      <c r="K45" s="97"/>
      <c r="L45" s="93" t="s">
        <v>44</v>
      </c>
      <c r="M45" s="99" t="s">
        <v>186</v>
      </c>
    </row>
    <row r="46" spans="1:13" ht="60" x14ac:dyDescent="0.25">
      <c r="A46" s="14">
        <v>7</v>
      </c>
      <c r="B46" s="13" t="s">
        <v>187</v>
      </c>
      <c r="C46" s="14" t="s">
        <v>175</v>
      </c>
      <c r="D46" s="14">
        <v>231</v>
      </c>
      <c r="E46" s="14">
        <v>80</v>
      </c>
      <c r="F46" s="14">
        <v>2595.5</v>
      </c>
      <c r="G46" s="14">
        <v>200</v>
      </c>
      <c r="H46" s="14">
        <v>2395.5</v>
      </c>
      <c r="I46" s="6">
        <v>1000</v>
      </c>
      <c r="J46" s="11" t="s">
        <v>11</v>
      </c>
      <c r="K46" s="11"/>
      <c r="L46" s="14" t="s">
        <v>44</v>
      </c>
      <c r="M46" s="12" t="s">
        <v>190</v>
      </c>
    </row>
    <row r="47" spans="1:13" ht="60" hidden="1" x14ac:dyDescent="0.25">
      <c r="A47" s="93">
        <v>8</v>
      </c>
      <c r="B47" s="94" t="s">
        <v>188</v>
      </c>
      <c r="C47" s="93" t="s">
        <v>168</v>
      </c>
      <c r="D47" s="93" t="s">
        <v>189</v>
      </c>
      <c r="E47" s="93">
        <v>66</v>
      </c>
      <c r="F47" s="93">
        <v>2554.1999999999998</v>
      </c>
      <c r="G47" s="93">
        <v>50</v>
      </c>
      <c r="H47" s="93">
        <v>2504.1999999999998</v>
      </c>
      <c r="I47" s="96">
        <v>2000</v>
      </c>
      <c r="J47" s="97" t="s">
        <v>11</v>
      </c>
      <c r="K47" s="97"/>
      <c r="L47" s="93" t="s">
        <v>181</v>
      </c>
      <c r="M47" s="99" t="s">
        <v>191</v>
      </c>
    </row>
    <row r="48" spans="1:13" ht="60" hidden="1" x14ac:dyDescent="0.25">
      <c r="A48" s="93">
        <v>9</v>
      </c>
      <c r="B48" s="94" t="s">
        <v>194</v>
      </c>
      <c r="C48" s="93" t="s">
        <v>168</v>
      </c>
      <c r="D48" s="93">
        <v>3</v>
      </c>
      <c r="E48" s="93">
        <v>73</v>
      </c>
      <c r="F48" s="93">
        <v>905.5</v>
      </c>
      <c r="G48" s="93">
        <v>206</v>
      </c>
      <c r="H48" s="93">
        <v>699.5</v>
      </c>
      <c r="I48" s="96">
        <v>220</v>
      </c>
      <c r="J48" s="97" t="s">
        <v>11</v>
      </c>
      <c r="K48" s="97"/>
      <c r="L48" s="93" t="s">
        <v>172</v>
      </c>
      <c r="M48" s="99" t="s">
        <v>173</v>
      </c>
    </row>
    <row r="49" spans="1:13" ht="135" hidden="1" x14ac:dyDescent="0.25">
      <c r="A49" s="93">
        <v>10</v>
      </c>
      <c r="B49" s="94" t="s">
        <v>353</v>
      </c>
      <c r="C49" s="93" t="s">
        <v>179</v>
      </c>
      <c r="D49" s="93">
        <v>80</v>
      </c>
      <c r="E49" s="93">
        <v>73</v>
      </c>
      <c r="F49" s="93">
        <v>6676.7</v>
      </c>
      <c r="G49" s="93">
        <v>350.7</v>
      </c>
      <c r="H49" s="93">
        <v>6326</v>
      </c>
      <c r="I49" s="96">
        <v>500</v>
      </c>
      <c r="J49" s="97" t="s">
        <v>11</v>
      </c>
      <c r="K49" s="97" t="s">
        <v>9</v>
      </c>
      <c r="L49" s="93" t="s">
        <v>354</v>
      </c>
      <c r="M49" s="99" t="s">
        <v>536</v>
      </c>
    </row>
    <row r="50" spans="1:13" ht="105" hidden="1" x14ac:dyDescent="0.25">
      <c r="A50" s="93">
        <v>11</v>
      </c>
      <c r="B50" s="94" t="s">
        <v>355</v>
      </c>
      <c r="C50" s="93" t="s">
        <v>356</v>
      </c>
      <c r="D50" s="93">
        <v>30</v>
      </c>
      <c r="E50" s="93">
        <v>82</v>
      </c>
      <c r="F50" s="93">
        <v>5351</v>
      </c>
      <c r="G50" s="93">
        <v>300</v>
      </c>
      <c r="H50" s="93">
        <v>5051</v>
      </c>
      <c r="I50" s="96">
        <v>600</v>
      </c>
      <c r="J50" s="97" t="s">
        <v>11</v>
      </c>
      <c r="K50" s="97"/>
      <c r="L50" s="93" t="s">
        <v>181</v>
      </c>
      <c r="M50" s="99" t="s">
        <v>359</v>
      </c>
    </row>
    <row r="51" spans="1:13" ht="60" x14ac:dyDescent="0.25">
      <c r="A51" s="14">
        <v>12</v>
      </c>
      <c r="B51" s="13" t="s">
        <v>357</v>
      </c>
      <c r="C51" s="14" t="s">
        <v>358</v>
      </c>
      <c r="D51" s="14">
        <v>166</v>
      </c>
      <c r="E51" s="14">
        <v>36</v>
      </c>
      <c r="F51" s="14">
        <v>175.1</v>
      </c>
      <c r="G51" s="14">
        <v>50</v>
      </c>
      <c r="H51" s="14">
        <v>125.1</v>
      </c>
      <c r="I51" s="6">
        <v>100</v>
      </c>
      <c r="J51" s="11" t="s">
        <v>11</v>
      </c>
      <c r="K51" s="11"/>
      <c r="L51" s="14" t="s">
        <v>44</v>
      </c>
      <c r="M51" s="12" t="s">
        <v>190</v>
      </c>
    </row>
    <row r="52" spans="1:13" ht="75" x14ac:dyDescent="0.25">
      <c r="A52" s="14">
        <v>13</v>
      </c>
      <c r="B52" s="13" t="s">
        <v>433</v>
      </c>
      <c r="C52" s="14" t="s">
        <v>168</v>
      </c>
      <c r="D52" s="14">
        <v>179</v>
      </c>
      <c r="E52" s="14">
        <v>66</v>
      </c>
      <c r="F52" s="14">
        <v>514.29999999999995</v>
      </c>
      <c r="G52" s="14">
        <v>100</v>
      </c>
      <c r="H52" s="14">
        <v>414.3</v>
      </c>
      <c r="I52" s="6">
        <v>200</v>
      </c>
      <c r="J52" s="11" t="s">
        <v>11</v>
      </c>
      <c r="K52" s="11" t="s">
        <v>9</v>
      </c>
      <c r="L52" s="14" t="s">
        <v>44</v>
      </c>
      <c r="M52" s="12" t="s">
        <v>434</v>
      </c>
    </row>
    <row r="53" spans="1:13" x14ac:dyDescent="0.25">
      <c r="A53" s="28" t="s">
        <v>22</v>
      </c>
      <c r="B53" s="126" t="s">
        <v>78</v>
      </c>
      <c r="C53" s="126"/>
      <c r="D53" s="126"/>
      <c r="E53" s="126"/>
      <c r="F53" s="29"/>
      <c r="G53" s="29"/>
      <c r="H53" s="29"/>
      <c r="I53" s="65">
        <f>SUM(I54:I54)</f>
        <v>300</v>
      </c>
      <c r="J53" s="11"/>
      <c r="K53" s="11"/>
      <c r="L53" s="6"/>
      <c r="M53" s="12"/>
    </row>
    <row r="54" spans="1:13" ht="75" x14ac:dyDescent="0.25">
      <c r="A54" s="14">
        <v>1</v>
      </c>
      <c r="B54" s="47" t="s">
        <v>79</v>
      </c>
      <c r="C54" s="14" t="s">
        <v>80</v>
      </c>
      <c r="D54" s="48">
        <v>522</v>
      </c>
      <c r="E54" s="49">
        <v>10</v>
      </c>
      <c r="F54" s="48">
        <v>779</v>
      </c>
      <c r="G54" s="48">
        <v>240</v>
      </c>
      <c r="H54" s="48">
        <v>539</v>
      </c>
      <c r="I54" s="66">
        <v>300</v>
      </c>
      <c r="J54" s="11" t="s">
        <v>11</v>
      </c>
      <c r="K54" s="11" t="s">
        <v>9</v>
      </c>
      <c r="L54" s="6" t="s">
        <v>58</v>
      </c>
      <c r="M54" s="15" t="s">
        <v>81</v>
      </c>
    </row>
    <row r="55" spans="1:13" x14ac:dyDescent="0.25">
      <c r="A55" s="28" t="s">
        <v>17</v>
      </c>
      <c r="B55" s="126" t="s">
        <v>33</v>
      </c>
      <c r="C55" s="126"/>
      <c r="D55" s="126"/>
      <c r="E55" s="126"/>
      <c r="F55" s="29"/>
      <c r="G55" s="29"/>
      <c r="H55" s="29"/>
      <c r="I55" s="65">
        <f>SUM(I56,I58:I59)</f>
        <v>590</v>
      </c>
      <c r="J55" s="11"/>
      <c r="K55" s="11"/>
      <c r="L55" s="6"/>
      <c r="M55" s="12"/>
    </row>
    <row r="56" spans="1:13" ht="45" x14ac:dyDescent="0.25">
      <c r="A56" s="14">
        <v>1</v>
      </c>
      <c r="B56" s="10" t="s">
        <v>200</v>
      </c>
      <c r="C56" s="40" t="s">
        <v>199</v>
      </c>
      <c r="D56" s="5">
        <v>534</v>
      </c>
      <c r="E56" s="5">
        <v>21</v>
      </c>
      <c r="F56" s="5">
        <v>1077</v>
      </c>
      <c r="G56" s="5">
        <v>60</v>
      </c>
      <c r="H56" s="5">
        <v>1017</v>
      </c>
      <c r="I56" s="33">
        <v>200</v>
      </c>
      <c r="J56" s="11" t="s">
        <v>11</v>
      </c>
      <c r="K56" s="11"/>
      <c r="L56" s="5" t="s">
        <v>45</v>
      </c>
      <c r="M56" s="12" t="s">
        <v>205</v>
      </c>
    </row>
    <row r="57" spans="1:13" ht="45" hidden="1" x14ac:dyDescent="0.25">
      <c r="A57" s="93">
        <v>2</v>
      </c>
      <c r="B57" s="94" t="s">
        <v>201</v>
      </c>
      <c r="C57" s="100" t="s">
        <v>202</v>
      </c>
      <c r="D57" s="93">
        <v>29</v>
      </c>
      <c r="E57" s="93">
        <v>8</v>
      </c>
      <c r="F57" s="93">
        <v>2364</v>
      </c>
      <c r="G57" s="93">
        <v>300</v>
      </c>
      <c r="H57" s="93">
        <v>2064</v>
      </c>
      <c r="I57" s="96">
        <v>250</v>
      </c>
      <c r="J57" s="97" t="s">
        <v>11</v>
      </c>
      <c r="K57" s="97"/>
      <c r="L57" s="93" t="s">
        <v>206</v>
      </c>
      <c r="M57" s="99" t="s">
        <v>207</v>
      </c>
    </row>
    <row r="58" spans="1:13" ht="75" x14ac:dyDescent="0.25">
      <c r="A58" s="14">
        <v>3</v>
      </c>
      <c r="B58" s="10" t="s">
        <v>203</v>
      </c>
      <c r="C58" s="40" t="s">
        <v>204</v>
      </c>
      <c r="D58" s="5">
        <v>222</v>
      </c>
      <c r="E58" s="5">
        <v>9</v>
      </c>
      <c r="F58" s="5">
        <v>1000.8</v>
      </c>
      <c r="G58" s="5">
        <v>150</v>
      </c>
      <c r="H58" s="5">
        <v>850.8</v>
      </c>
      <c r="I58" s="33">
        <v>250</v>
      </c>
      <c r="J58" s="11" t="s">
        <v>11</v>
      </c>
      <c r="K58" s="11"/>
      <c r="L58" s="5" t="s">
        <v>45</v>
      </c>
      <c r="M58" s="12" t="s">
        <v>205</v>
      </c>
    </row>
    <row r="59" spans="1:13" ht="75" x14ac:dyDescent="0.25">
      <c r="A59" s="14">
        <v>4</v>
      </c>
      <c r="B59" s="10" t="s">
        <v>435</v>
      </c>
      <c r="C59" s="40" t="s">
        <v>199</v>
      </c>
      <c r="D59" s="5">
        <v>533</v>
      </c>
      <c r="E59" s="5">
        <v>21</v>
      </c>
      <c r="F59" s="5">
        <v>283.39999999999998</v>
      </c>
      <c r="G59" s="5">
        <v>60</v>
      </c>
      <c r="H59" s="5">
        <v>223.4</v>
      </c>
      <c r="I59" s="33">
        <v>140</v>
      </c>
      <c r="J59" s="11" t="s">
        <v>11</v>
      </c>
      <c r="K59" s="11" t="s">
        <v>9</v>
      </c>
      <c r="L59" s="5" t="s">
        <v>45</v>
      </c>
      <c r="M59" s="12" t="s">
        <v>436</v>
      </c>
    </row>
    <row r="60" spans="1:13" x14ac:dyDescent="0.25">
      <c r="A60" s="28" t="s">
        <v>18</v>
      </c>
      <c r="B60" s="126" t="s">
        <v>212</v>
      </c>
      <c r="C60" s="126"/>
      <c r="D60" s="126"/>
      <c r="E60" s="126"/>
      <c r="F60" s="29"/>
      <c r="G60" s="29"/>
      <c r="H60" s="29"/>
      <c r="I60" s="65">
        <f>SUM(I61)</f>
        <v>300</v>
      </c>
      <c r="J60" s="11"/>
      <c r="K60" s="11"/>
      <c r="L60" s="6"/>
      <c r="M60" s="12"/>
    </row>
    <row r="61" spans="1:13" ht="75" x14ac:dyDescent="0.25">
      <c r="A61" s="75">
        <v>1</v>
      </c>
      <c r="B61" s="74" t="s">
        <v>506</v>
      </c>
      <c r="C61" s="75" t="s">
        <v>507</v>
      </c>
      <c r="D61" s="75">
        <v>296</v>
      </c>
      <c r="E61" s="75">
        <v>11</v>
      </c>
      <c r="F61" s="75">
        <v>870</v>
      </c>
      <c r="G61" s="75">
        <v>145</v>
      </c>
      <c r="H61" s="75">
        <v>725</v>
      </c>
      <c r="I61" s="75">
        <v>300</v>
      </c>
      <c r="J61" s="76" t="s">
        <v>11</v>
      </c>
      <c r="K61" s="76" t="s">
        <v>9</v>
      </c>
      <c r="L61" s="77" t="s">
        <v>58</v>
      </c>
      <c r="M61" s="78" t="s">
        <v>508</v>
      </c>
    </row>
    <row r="62" spans="1:13" ht="105" hidden="1" x14ac:dyDescent="0.25">
      <c r="A62" s="101">
        <v>2</v>
      </c>
      <c r="B62" s="102" t="s">
        <v>213</v>
      </c>
      <c r="C62" s="101" t="s">
        <v>214</v>
      </c>
      <c r="D62" s="101">
        <v>304</v>
      </c>
      <c r="E62" s="101">
        <v>19</v>
      </c>
      <c r="F62" s="101">
        <v>422.9</v>
      </c>
      <c r="G62" s="101">
        <v>180</v>
      </c>
      <c r="H62" s="101">
        <v>242.9</v>
      </c>
      <c r="I62" s="103">
        <v>50</v>
      </c>
      <c r="J62" s="104" t="s">
        <v>11</v>
      </c>
      <c r="K62" s="104"/>
      <c r="L62" s="101" t="s">
        <v>215</v>
      </c>
      <c r="M62" s="105" t="s">
        <v>216</v>
      </c>
    </row>
    <row r="63" spans="1:13" x14ac:dyDescent="0.25">
      <c r="A63" s="28" t="s">
        <v>19</v>
      </c>
      <c r="B63" s="126" t="s">
        <v>47</v>
      </c>
      <c r="C63" s="126"/>
      <c r="D63" s="126"/>
      <c r="E63" s="126"/>
      <c r="F63" s="29"/>
      <c r="G63" s="29"/>
      <c r="H63" s="29"/>
      <c r="I63" s="65">
        <f>SUM(I64:I67)</f>
        <v>624</v>
      </c>
      <c r="J63" s="11"/>
      <c r="K63" s="11"/>
      <c r="L63" s="6"/>
      <c r="M63" s="12"/>
    </row>
    <row r="64" spans="1:13" ht="75" x14ac:dyDescent="0.25">
      <c r="A64" s="28">
        <v>1</v>
      </c>
      <c r="B64" s="10" t="s">
        <v>217</v>
      </c>
      <c r="C64" s="5" t="s">
        <v>218</v>
      </c>
      <c r="D64" s="5">
        <v>429</v>
      </c>
      <c r="E64" s="5">
        <v>24</v>
      </c>
      <c r="F64" s="5">
        <v>313.89999999999998</v>
      </c>
      <c r="G64" s="5">
        <v>60</v>
      </c>
      <c r="H64" s="5">
        <v>253.9</v>
      </c>
      <c r="I64" s="33">
        <v>180</v>
      </c>
      <c r="J64" s="11" t="s">
        <v>11</v>
      </c>
      <c r="K64" s="11"/>
      <c r="L64" s="18" t="s">
        <v>43</v>
      </c>
      <c r="M64" s="12" t="s">
        <v>219</v>
      </c>
    </row>
    <row r="65" spans="1:13" ht="75" x14ac:dyDescent="0.25">
      <c r="A65" s="14">
        <v>2</v>
      </c>
      <c r="B65" s="10" t="s">
        <v>217</v>
      </c>
      <c r="C65" s="5" t="s">
        <v>218</v>
      </c>
      <c r="D65" s="5">
        <v>427</v>
      </c>
      <c r="E65" s="5">
        <v>24</v>
      </c>
      <c r="F65" s="5">
        <v>651.5</v>
      </c>
      <c r="G65" s="5">
        <v>80</v>
      </c>
      <c r="H65" s="5">
        <v>571.5</v>
      </c>
      <c r="I65" s="33">
        <v>220</v>
      </c>
      <c r="J65" s="11" t="s">
        <v>11</v>
      </c>
      <c r="K65" s="11"/>
      <c r="L65" s="18" t="s">
        <v>43</v>
      </c>
      <c r="M65" s="12" t="s">
        <v>219</v>
      </c>
    </row>
    <row r="66" spans="1:13" ht="105" x14ac:dyDescent="0.25">
      <c r="A66" s="14">
        <v>3</v>
      </c>
      <c r="B66" s="10" t="s">
        <v>477</v>
      </c>
      <c r="C66" s="5" t="s">
        <v>478</v>
      </c>
      <c r="D66" s="5">
        <v>109</v>
      </c>
      <c r="E66" s="5">
        <v>12</v>
      </c>
      <c r="F66" s="5">
        <v>801.1</v>
      </c>
      <c r="G66" s="5">
        <v>313.5</v>
      </c>
      <c r="H66" s="5">
        <v>487.6</v>
      </c>
      <c r="I66" s="33">
        <v>120</v>
      </c>
      <c r="J66" s="11" t="s">
        <v>11</v>
      </c>
      <c r="K66" s="11"/>
      <c r="L66" s="18" t="s">
        <v>43</v>
      </c>
      <c r="M66" s="12" t="s">
        <v>479</v>
      </c>
    </row>
    <row r="67" spans="1:13" ht="60" x14ac:dyDescent="0.25">
      <c r="A67" s="14">
        <v>4</v>
      </c>
      <c r="B67" s="10" t="s">
        <v>438</v>
      </c>
      <c r="C67" s="5" t="s">
        <v>439</v>
      </c>
      <c r="D67" s="5">
        <v>150</v>
      </c>
      <c r="E67" s="5">
        <v>27</v>
      </c>
      <c r="F67" s="5">
        <v>174</v>
      </c>
      <c r="G67" s="5">
        <v>70</v>
      </c>
      <c r="H67" s="5">
        <v>104</v>
      </c>
      <c r="I67" s="33">
        <v>104</v>
      </c>
      <c r="J67" s="11" t="s">
        <v>11</v>
      </c>
      <c r="K67" s="17"/>
      <c r="L67" s="18" t="s">
        <v>43</v>
      </c>
      <c r="M67" s="12" t="s">
        <v>219</v>
      </c>
    </row>
    <row r="68" spans="1:13" x14ac:dyDescent="0.25">
      <c r="A68" s="28" t="s">
        <v>20</v>
      </c>
      <c r="B68" s="126" t="s">
        <v>61</v>
      </c>
      <c r="C68" s="126"/>
      <c r="D68" s="126"/>
      <c r="E68" s="126"/>
      <c r="F68" s="29"/>
      <c r="G68" s="29"/>
      <c r="H68" s="29"/>
      <c r="I68" s="65"/>
      <c r="J68" s="11"/>
      <c r="K68" s="11"/>
      <c r="L68" s="6"/>
      <c r="M68" s="12"/>
    </row>
    <row r="69" spans="1:13" ht="135" hidden="1" x14ac:dyDescent="0.25">
      <c r="A69" s="93">
        <v>1</v>
      </c>
      <c r="B69" s="94" t="s">
        <v>208</v>
      </c>
      <c r="C69" s="93" t="s">
        <v>209</v>
      </c>
      <c r="D69" s="93">
        <v>102</v>
      </c>
      <c r="E69" s="93">
        <v>29</v>
      </c>
      <c r="F69" s="106" t="s">
        <v>210</v>
      </c>
      <c r="G69" s="106" t="s">
        <v>62</v>
      </c>
      <c r="H69" s="106" t="s">
        <v>211</v>
      </c>
      <c r="I69" s="96">
        <v>120</v>
      </c>
      <c r="J69" s="97" t="s">
        <v>11</v>
      </c>
      <c r="K69" s="97"/>
      <c r="L69" s="93" t="s">
        <v>65</v>
      </c>
      <c r="M69" s="99" t="s">
        <v>437</v>
      </c>
    </row>
    <row r="70" spans="1:13" ht="45" hidden="1" x14ac:dyDescent="0.25">
      <c r="A70" s="93">
        <v>2</v>
      </c>
      <c r="B70" s="94" t="s">
        <v>467</v>
      </c>
      <c r="C70" s="93" t="s">
        <v>468</v>
      </c>
      <c r="D70" s="93">
        <v>65</v>
      </c>
      <c r="E70" s="93">
        <v>19</v>
      </c>
      <c r="F70" s="106" t="s">
        <v>469</v>
      </c>
      <c r="G70" s="106" t="s">
        <v>470</v>
      </c>
      <c r="H70" s="106" t="s">
        <v>471</v>
      </c>
      <c r="I70" s="93">
        <v>171</v>
      </c>
      <c r="J70" s="97" t="s">
        <v>11</v>
      </c>
      <c r="K70" s="97"/>
      <c r="L70" s="93" t="s">
        <v>65</v>
      </c>
      <c r="M70" s="99" t="s">
        <v>472</v>
      </c>
    </row>
    <row r="71" spans="1:13" x14ac:dyDescent="0.25">
      <c r="A71" s="28" t="s">
        <v>21</v>
      </c>
      <c r="B71" s="126" t="s">
        <v>39</v>
      </c>
      <c r="C71" s="126"/>
      <c r="D71" s="126"/>
      <c r="E71" s="126"/>
      <c r="F71" s="29"/>
      <c r="G71" s="29"/>
      <c r="H71" s="29"/>
      <c r="I71" s="65">
        <f>SUM(I74)</f>
        <v>65</v>
      </c>
      <c r="J71" s="120">
        <f>I71/10000</f>
        <v>6.4999999999999997E-3</v>
      </c>
      <c r="K71" s="11"/>
      <c r="L71" s="6"/>
      <c r="M71" s="12"/>
    </row>
    <row r="72" spans="1:13" ht="105" hidden="1" x14ac:dyDescent="0.25">
      <c r="A72" s="93">
        <v>1</v>
      </c>
      <c r="B72" s="94" t="s">
        <v>220</v>
      </c>
      <c r="C72" s="93" t="s">
        <v>76</v>
      </c>
      <c r="D72" s="93" t="s">
        <v>221</v>
      </c>
      <c r="E72" s="93">
        <v>20</v>
      </c>
      <c r="F72" s="93">
        <v>62.1</v>
      </c>
      <c r="G72" s="93">
        <v>40</v>
      </c>
      <c r="H72" s="93">
        <v>22.1</v>
      </c>
      <c r="I72" s="96">
        <v>15</v>
      </c>
      <c r="J72" s="97" t="s">
        <v>11</v>
      </c>
      <c r="K72" s="97"/>
      <c r="L72" s="93" t="s">
        <v>46</v>
      </c>
      <c r="M72" s="99" t="s">
        <v>222</v>
      </c>
    </row>
    <row r="73" spans="1:13" ht="90" hidden="1" x14ac:dyDescent="0.25">
      <c r="A73" s="93">
        <v>2</v>
      </c>
      <c r="B73" s="94" t="s">
        <v>360</v>
      </c>
      <c r="C73" s="93" t="s">
        <v>361</v>
      </c>
      <c r="D73" s="93">
        <v>261</v>
      </c>
      <c r="E73" s="93" t="s">
        <v>362</v>
      </c>
      <c r="F73" s="93">
        <v>372</v>
      </c>
      <c r="G73" s="93">
        <v>100</v>
      </c>
      <c r="H73" s="93">
        <v>272</v>
      </c>
      <c r="I73" s="96">
        <v>150</v>
      </c>
      <c r="J73" s="97" t="s">
        <v>11</v>
      </c>
      <c r="K73" s="97"/>
      <c r="L73" s="93" t="s">
        <v>46</v>
      </c>
      <c r="M73" s="99" t="s">
        <v>363</v>
      </c>
    </row>
    <row r="74" spans="1:13" ht="60" x14ac:dyDescent="0.25">
      <c r="A74" s="14">
        <v>3</v>
      </c>
      <c r="B74" s="13" t="s">
        <v>364</v>
      </c>
      <c r="C74" s="14" t="s">
        <v>365</v>
      </c>
      <c r="D74" s="14">
        <v>4079</v>
      </c>
      <c r="E74" s="14">
        <v>10</v>
      </c>
      <c r="F74" s="14">
        <v>215.6</v>
      </c>
      <c r="G74" s="14">
        <v>65</v>
      </c>
      <c r="H74" s="14">
        <v>150.6</v>
      </c>
      <c r="I74" s="6">
        <v>65</v>
      </c>
      <c r="J74" s="11" t="s">
        <v>11</v>
      </c>
      <c r="K74" s="11"/>
      <c r="L74" s="5" t="s">
        <v>367</v>
      </c>
      <c r="M74" s="12" t="s">
        <v>368</v>
      </c>
    </row>
    <row r="75" spans="1:13" ht="105.75" hidden="1" customHeight="1" x14ac:dyDescent="0.25">
      <c r="A75" s="93">
        <v>4</v>
      </c>
      <c r="B75" s="94" t="s">
        <v>366</v>
      </c>
      <c r="C75" s="93" t="s">
        <v>365</v>
      </c>
      <c r="D75" s="93">
        <v>4078</v>
      </c>
      <c r="E75" s="93">
        <v>10</v>
      </c>
      <c r="F75" s="93">
        <v>415</v>
      </c>
      <c r="G75" s="93">
        <v>64</v>
      </c>
      <c r="H75" s="93">
        <v>351</v>
      </c>
      <c r="I75" s="96">
        <v>66</v>
      </c>
      <c r="J75" s="97" t="s">
        <v>11</v>
      </c>
      <c r="K75" s="97"/>
      <c r="L75" s="93" t="s">
        <v>46</v>
      </c>
      <c r="M75" s="99" t="s">
        <v>363</v>
      </c>
    </row>
    <row r="76" spans="1:13" x14ac:dyDescent="0.25">
      <c r="A76" s="28" t="s">
        <v>23</v>
      </c>
      <c r="B76" s="126" t="s">
        <v>59</v>
      </c>
      <c r="C76" s="126"/>
      <c r="D76" s="126"/>
      <c r="E76" s="126"/>
      <c r="F76" s="29"/>
      <c r="G76" s="29"/>
      <c r="H76" s="29"/>
      <c r="I76" s="65">
        <f>SUM(I77,I79:I82)</f>
        <v>1098.2</v>
      </c>
      <c r="J76" s="11">
        <f>I76/10000</f>
        <v>0.10982</v>
      </c>
      <c r="K76" s="11"/>
      <c r="L76" s="6"/>
      <c r="M76" s="12"/>
    </row>
    <row r="77" spans="1:13" ht="45" x14ac:dyDescent="0.25">
      <c r="A77" s="14">
        <v>1</v>
      </c>
      <c r="B77" s="13" t="s">
        <v>232</v>
      </c>
      <c r="C77" s="14" t="s">
        <v>233</v>
      </c>
      <c r="D77" s="14">
        <v>173</v>
      </c>
      <c r="E77" s="14">
        <v>12</v>
      </c>
      <c r="F77" s="14">
        <v>724.5</v>
      </c>
      <c r="G77" s="14">
        <v>222.4</v>
      </c>
      <c r="H77" s="14">
        <v>502.1</v>
      </c>
      <c r="I77" s="6">
        <v>502.1</v>
      </c>
      <c r="J77" s="11" t="s">
        <v>11</v>
      </c>
      <c r="K77" s="11"/>
      <c r="L77" s="18" t="s">
        <v>36</v>
      </c>
      <c r="M77" s="12" t="s">
        <v>83</v>
      </c>
    </row>
    <row r="78" spans="1:13" ht="60" hidden="1" x14ac:dyDescent="0.25">
      <c r="A78" s="93">
        <v>2</v>
      </c>
      <c r="B78" s="94" t="s">
        <v>234</v>
      </c>
      <c r="C78" s="93" t="s">
        <v>235</v>
      </c>
      <c r="D78" s="93">
        <v>283</v>
      </c>
      <c r="E78" s="93">
        <v>10</v>
      </c>
      <c r="F78" s="93">
        <v>352.2</v>
      </c>
      <c r="G78" s="93">
        <v>50</v>
      </c>
      <c r="H78" s="93">
        <v>302.2</v>
      </c>
      <c r="I78" s="96">
        <v>120</v>
      </c>
      <c r="J78" s="97" t="s">
        <v>11</v>
      </c>
      <c r="K78" s="97"/>
      <c r="L78" s="93" t="s">
        <v>98</v>
      </c>
      <c r="M78" s="99" t="s">
        <v>242</v>
      </c>
    </row>
    <row r="79" spans="1:13" ht="45" x14ac:dyDescent="0.25">
      <c r="A79" s="14">
        <v>3</v>
      </c>
      <c r="B79" s="13" t="s">
        <v>236</v>
      </c>
      <c r="C79" s="14" t="s">
        <v>237</v>
      </c>
      <c r="D79" s="14">
        <v>323</v>
      </c>
      <c r="E79" s="14">
        <v>6</v>
      </c>
      <c r="F79" s="14">
        <v>392</v>
      </c>
      <c r="G79" s="14">
        <v>150</v>
      </c>
      <c r="H79" s="14">
        <v>242</v>
      </c>
      <c r="I79" s="6">
        <v>150</v>
      </c>
      <c r="J79" s="11" t="s">
        <v>11</v>
      </c>
      <c r="K79" s="11"/>
      <c r="L79" s="18" t="s">
        <v>36</v>
      </c>
      <c r="M79" s="12" t="s">
        <v>243</v>
      </c>
    </row>
    <row r="80" spans="1:13" ht="75" x14ac:dyDescent="0.25">
      <c r="A80" s="14">
        <v>4</v>
      </c>
      <c r="B80" s="13" t="s">
        <v>238</v>
      </c>
      <c r="C80" s="14" t="s">
        <v>239</v>
      </c>
      <c r="D80" s="14">
        <v>46</v>
      </c>
      <c r="E80" s="14">
        <v>8</v>
      </c>
      <c r="F80" s="14">
        <v>250.8</v>
      </c>
      <c r="G80" s="14">
        <v>103.7</v>
      </c>
      <c r="H80" s="14">
        <v>147.1</v>
      </c>
      <c r="I80" s="6">
        <v>147.1</v>
      </c>
      <c r="J80" s="11" t="s">
        <v>11</v>
      </c>
      <c r="K80" s="11"/>
      <c r="L80" s="18" t="s">
        <v>36</v>
      </c>
      <c r="M80" s="12" t="s">
        <v>244</v>
      </c>
    </row>
    <row r="81" spans="1:13" ht="75" x14ac:dyDescent="0.25">
      <c r="A81" s="14">
        <v>5</v>
      </c>
      <c r="B81" s="13" t="s">
        <v>528</v>
      </c>
      <c r="C81" s="85" t="s">
        <v>529</v>
      </c>
      <c r="D81" s="5">
        <v>34</v>
      </c>
      <c r="E81" s="5">
        <v>8</v>
      </c>
      <c r="F81" s="5">
        <v>450.8</v>
      </c>
      <c r="G81" s="5">
        <v>232</v>
      </c>
      <c r="H81" s="5">
        <v>218.8</v>
      </c>
      <c r="I81" s="5">
        <v>150</v>
      </c>
      <c r="J81" s="11" t="s">
        <v>11</v>
      </c>
      <c r="K81" s="11"/>
      <c r="L81" s="83" t="s">
        <v>36</v>
      </c>
      <c r="M81" s="12" t="s">
        <v>244</v>
      </c>
    </row>
    <row r="82" spans="1:13" ht="60" x14ac:dyDescent="0.25">
      <c r="A82" s="14">
        <v>6</v>
      </c>
      <c r="B82" s="13" t="s">
        <v>522</v>
      </c>
      <c r="C82" s="85" t="s">
        <v>523</v>
      </c>
      <c r="D82" s="5">
        <v>72</v>
      </c>
      <c r="E82" s="5">
        <v>35</v>
      </c>
      <c r="F82" s="5">
        <v>229</v>
      </c>
      <c r="G82" s="5">
        <v>80</v>
      </c>
      <c r="H82" s="5">
        <v>149</v>
      </c>
      <c r="I82" s="5">
        <v>149</v>
      </c>
      <c r="J82" s="11" t="s">
        <v>11</v>
      </c>
      <c r="K82" s="11"/>
      <c r="L82" s="83" t="s">
        <v>36</v>
      </c>
      <c r="M82" s="12" t="s">
        <v>524</v>
      </c>
    </row>
    <row r="83" spans="1:13" ht="60" hidden="1" x14ac:dyDescent="0.25">
      <c r="A83" s="93">
        <v>7</v>
      </c>
      <c r="B83" s="94" t="s">
        <v>240</v>
      </c>
      <c r="C83" s="93" t="s">
        <v>241</v>
      </c>
      <c r="D83" s="93">
        <v>80</v>
      </c>
      <c r="E83" s="93">
        <v>51</v>
      </c>
      <c r="F83" s="93">
        <v>286</v>
      </c>
      <c r="G83" s="93">
        <v>80.599999999999994</v>
      </c>
      <c r="H83" s="93">
        <v>205.4</v>
      </c>
      <c r="I83" s="96">
        <v>70</v>
      </c>
      <c r="J83" s="97" t="s">
        <v>11</v>
      </c>
      <c r="K83" s="97"/>
      <c r="L83" s="93" t="s">
        <v>98</v>
      </c>
      <c r="M83" s="99" t="s">
        <v>245</v>
      </c>
    </row>
    <row r="84" spans="1:13" x14ac:dyDescent="0.25">
      <c r="A84" s="28" t="s">
        <v>53</v>
      </c>
      <c r="B84" s="124" t="s">
        <v>35</v>
      </c>
      <c r="C84" s="125"/>
      <c r="D84" s="45"/>
      <c r="E84" s="45"/>
      <c r="F84" s="29"/>
      <c r="G84" s="29"/>
      <c r="H84" s="29"/>
      <c r="I84" s="65">
        <f>SUM(I85:I88)</f>
        <v>112</v>
      </c>
      <c r="J84" s="11"/>
      <c r="K84" s="11"/>
      <c r="L84" s="6"/>
      <c r="M84" s="12"/>
    </row>
    <row r="85" spans="1:13" ht="60" x14ac:dyDescent="0.25">
      <c r="A85" s="14">
        <v>1</v>
      </c>
      <c r="B85" s="10" t="s">
        <v>223</v>
      </c>
      <c r="C85" s="5" t="s">
        <v>224</v>
      </c>
      <c r="D85" s="5">
        <v>68</v>
      </c>
      <c r="E85" s="5">
        <v>12</v>
      </c>
      <c r="F85" s="5">
        <v>131.1</v>
      </c>
      <c r="G85" s="5">
        <v>90</v>
      </c>
      <c r="H85" s="5">
        <v>41.1</v>
      </c>
      <c r="I85" s="33">
        <v>41.1</v>
      </c>
      <c r="J85" s="11" t="s">
        <v>11</v>
      </c>
      <c r="K85" s="11"/>
      <c r="L85" s="5" t="s">
        <v>82</v>
      </c>
      <c r="M85" s="12" t="s">
        <v>225</v>
      </c>
    </row>
    <row r="86" spans="1:13" ht="60" x14ac:dyDescent="0.25">
      <c r="A86" s="14">
        <v>2</v>
      </c>
      <c r="B86" s="10" t="s">
        <v>226</v>
      </c>
      <c r="C86" s="5" t="s">
        <v>227</v>
      </c>
      <c r="D86" s="5">
        <v>214</v>
      </c>
      <c r="E86" s="5">
        <v>14</v>
      </c>
      <c r="F86" s="5">
        <v>480.4</v>
      </c>
      <c r="G86" s="5">
        <v>140</v>
      </c>
      <c r="H86" s="5">
        <v>240.4</v>
      </c>
      <c r="I86" s="33">
        <v>27</v>
      </c>
      <c r="J86" s="11" t="s">
        <v>11</v>
      </c>
      <c r="K86" s="11"/>
      <c r="L86" s="5" t="s">
        <v>82</v>
      </c>
      <c r="M86" s="81" t="s">
        <v>228</v>
      </c>
    </row>
    <row r="87" spans="1:13" ht="60" x14ac:dyDescent="0.25">
      <c r="A87" s="14">
        <v>3</v>
      </c>
      <c r="B87" s="82" t="s">
        <v>520</v>
      </c>
      <c r="C87" s="5" t="s">
        <v>521</v>
      </c>
      <c r="D87" s="83">
        <v>176</v>
      </c>
      <c r="E87" s="83">
        <v>4</v>
      </c>
      <c r="F87" s="83">
        <v>119.4</v>
      </c>
      <c r="G87" s="83">
        <v>110.5</v>
      </c>
      <c r="H87" s="83">
        <v>8.9</v>
      </c>
      <c r="I87" s="83">
        <v>8.9</v>
      </c>
      <c r="J87" s="11" t="s">
        <v>11</v>
      </c>
      <c r="K87" s="11"/>
      <c r="L87" s="5" t="s">
        <v>82</v>
      </c>
      <c r="M87" s="12" t="s">
        <v>225</v>
      </c>
    </row>
    <row r="88" spans="1:13" ht="105" x14ac:dyDescent="0.25">
      <c r="A88" s="14">
        <v>4</v>
      </c>
      <c r="B88" s="10" t="s">
        <v>231</v>
      </c>
      <c r="C88" s="5" t="s">
        <v>229</v>
      </c>
      <c r="D88" s="18">
        <v>76</v>
      </c>
      <c r="E88" s="18">
        <v>13</v>
      </c>
      <c r="F88" s="18">
        <v>105.1</v>
      </c>
      <c r="G88" s="18">
        <v>60</v>
      </c>
      <c r="H88" s="18">
        <v>45.1</v>
      </c>
      <c r="I88" s="70">
        <v>35</v>
      </c>
      <c r="J88" s="11" t="s">
        <v>11</v>
      </c>
      <c r="K88" s="11"/>
      <c r="L88" s="18" t="s">
        <v>37</v>
      </c>
      <c r="M88" s="10" t="s">
        <v>230</v>
      </c>
    </row>
    <row r="89" spans="1:13" x14ac:dyDescent="0.25">
      <c r="A89" s="28" t="s">
        <v>54</v>
      </c>
      <c r="B89" s="124" t="s">
        <v>246</v>
      </c>
      <c r="C89" s="131"/>
      <c r="D89" s="131"/>
      <c r="E89" s="125"/>
      <c r="F89" s="29"/>
      <c r="G89" s="29"/>
      <c r="H89" s="29"/>
      <c r="I89" s="65">
        <f>I91+I90</f>
        <v>440</v>
      </c>
      <c r="J89" s="11"/>
      <c r="K89" s="11"/>
      <c r="L89" s="6"/>
      <c r="M89" s="12"/>
    </row>
    <row r="90" spans="1:13" ht="47.25" x14ac:dyDescent="0.25">
      <c r="A90" s="28">
        <v>1</v>
      </c>
      <c r="B90" s="79" t="s">
        <v>514</v>
      </c>
      <c r="C90" s="73" t="s">
        <v>515</v>
      </c>
      <c r="D90" s="80">
        <v>339</v>
      </c>
      <c r="E90" s="80">
        <v>31</v>
      </c>
      <c r="F90" s="80" t="s">
        <v>516</v>
      </c>
      <c r="G90" s="80" t="s">
        <v>517</v>
      </c>
      <c r="H90" s="80" t="s">
        <v>518</v>
      </c>
      <c r="I90" s="80">
        <v>40</v>
      </c>
      <c r="J90" s="11" t="s">
        <v>11</v>
      </c>
      <c r="K90" s="11"/>
      <c r="L90" s="6" t="s">
        <v>36</v>
      </c>
      <c r="M90" s="72" t="s">
        <v>519</v>
      </c>
    </row>
    <row r="91" spans="1:13" ht="120" x14ac:dyDescent="0.25">
      <c r="A91" s="5">
        <v>2</v>
      </c>
      <c r="B91" s="10" t="s">
        <v>247</v>
      </c>
      <c r="C91" s="5" t="s">
        <v>248</v>
      </c>
      <c r="D91" s="5">
        <v>106</v>
      </c>
      <c r="E91" s="5">
        <v>5</v>
      </c>
      <c r="F91" s="32" t="s">
        <v>249</v>
      </c>
      <c r="G91" s="32" t="s">
        <v>250</v>
      </c>
      <c r="H91" s="32" t="s">
        <v>251</v>
      </c>
      <c r="I91" s="33">
        <v>400</v>
      </c>
      <c r="J91" s="8" t="s">
        <v>11</v>
      </c>
      <c r="K91" s="121"/>
      <c r="L91" s="33" t="s">
        <v>36</v>
      </c>
      <c r="M91" s="15" t="s">
        <v>252</v>
      </c>
    </row>
    <row r="92" spans="1:13" x14ac:dyDescent="0.25">
      <c r="A92" s="28" t="s">
        <v>55</v>
      </c>
      <c r="B92" s="126" t="s">
        <v>87</v>
      </c>
      <c r="C92" s="126"/>
      <c r="D92" s="126"/>
      <c r="E92" s="126"/>
      <c r="F92" s="29"/>
      <c r="G92" s="29"/>
      <c r="H92" s="29"/>
      <c r="I92" s="65">
        <f>SUM(I93,I95)</f>
        <v>461.7</v>
      </c>
      <c r="J92" s="11">
        <f>616.1-78.2-126.9</f>
        <v>411</v>
      </c>
      <c r="K92" s="11"/>
      <c r="L92" s="14"/>
      <c r="M92" s="12"/>
    </row>
    <row r="93" spans="1:13" ht="60" x14ac:dyDescent="0.25">
      <c r="A93" s="28">
        <v>1</v>
      </c>
      <c r="B93" s="10" t="s">
        <v>263</v>
      </c>
      <c r="C93" s="5" t="s">
        <v>264</v>
      </c>
      <c r="D93" s="5">
        <v>31</v>
      </c>
      <c r="E93" s="5">
        <v>41</v>
      </c>
      <c r="F93" s="5">
        <v>300.7</v>
      </c>
      <c r="G93" s="5">
        <v>139</v>
      </c>
      <c r="H93" s="5">
        <v>161.69999999999999</v>
      </c>
      <c r="I93" s="33">
        <v>161.69999999999999</v>
      </c>
      <c r="J93" s="11" t="s">
        <v>11</v>
      </c>
      <c r="K93" s="11"/>
      <c r="L93" s="5" t="s">
        <v>45</v>
      </c>
      <c r="M93" s="12" t="s">
        <v>269</v>
      </c>
    </row>
    <row r="94" spans="1:13" ht="75" hidden="1" x14ac:dyDescent="0.25">
      <c r="A94" s="107">
        <v>2</v>
      </c>
      <c r="B94" s="94" t="s">
        <v>265</v>
      </c>
      <c r="C94" s="93" t="s">
        <v>88</v>
      </c>
      <c r="D94" s="93" t="s">
        <v>266</v>
      </c>
      <c r="E94" s="93">
        <v>16</v>
      </c>
      <c r="F94" s="93">
        <v>1021.4</v>
      </c>
      <c r="G94" s="93">
        <v>230</v>
      </c>
      <c r="H94" s="93">
        <v>791.4</v>
      </c>
      <c r="I94" s="96">
        <v>150</v>
      </c>
      <c r="J94" s="97" t="s">
        <v>11</v>
      </c>
      <c r="K94" s="97"/>
      <c r="L94" s="93" t="s">
        <v>270</v>
      </c>
      <c r="M94" s="99" t="s">
        <v>271</v>
      </c>
    </row>
    <row r="95" spans="1:13" ht="90" x14ac:dyDescent="0.25">
      <c r="A95" s="28">
        <v>3</v>
      </c>
      <c r="B95" s="10" t="s">
        <v>267</v>
      </c>
      <c r="C95" s="5" t="s">
        <v>268</v>
      </c>
      <c r="D95" s="5">
        <v>661</v>
      </c>
      <c r="E95" s="5">
        <v>25</v>
      </c>
      <c r="F95" s="5">
        <v>568.6</v>
      </c>
      <c r="G95" s="5">
        <v>100</v>
      </c>
      <c r="H95" s="5">
        <v>468.6</v>
      </c>
      <c r="I95" s="33">
        <v>300</v>
      </c>
      <c r="J95" s="11" t="s">
        <v>11</v>
      </c>
      <c r="K95" s="11"/>
      <c r="L95" s="5" t="s">
        <v>45</v>
      </c>
      <c r="M95" s="12" t="s">
        <v>272</v>
      </c>
    </row>
    <row r="96" spans="1:13" x14ac:dyDescent="0.25">
      <c r="A96" s="28">
        <v>1.1499999999999999</v>
      </c>
      <c r="B96" s="124" t="s">
        <v>40</v>
      </c>
      <c r="C96" s="125"/>
      <c r="D96" s="14"/>
      <c r="E96" s="14"/>
      <c r="F96" s="29"/>
      <c r="G96" s="29"/>
      <c r="H96" s="29"/>
      <c r="I96" s="65">
        <f>SUM(I97:I98)</f>
        <v>408.6</v>
      </c>
      <c r="J96" s="11"/>
      <c r="K96" s="11"/>
      <c r="L96" s="6"/>
      <c r="M96" s="12"/>
    </row>
    <row r="97" spans="1:13" ht="60" x14ac:dyDescent="0.25">
      <c r="A97" s="28">
        <v>1</v>
      </c>
      <c r="B97" s="13" t="s">
        <v>369</v>
      </c>
      <c r="C97" s="14" t="s">
        <v>370</v>
      </c>
      <c r="D97" s="14">
        <v>29</v>
      </c>
      <c r="E97" s="14">
        <v>31</v>
      </c>
      <c r="F97" s="14">
        <v>924.4</v>
      </c>
      <c r="G97" s="14">
        <v>296.60000000000002</v>
      </c>
      <c r="H97" s="14">
        <v>628</v>
      </c>
      <c r="I97" s="6">
        <v>300</v>
      </c>
      <c r="J97" s="11" t="s">
        <v>11</v>
      </c>
      <c r="K97" s="11"/>
      <c r="L97" s="16" t="s">
        <v>37</v>
      </c>
      <c r="M97" s="12" t="s">
        <v>374</v>
      </c>
    </row>
    <row r="98" spans="1:13" ht="60" x14ac:dyDescent="0.25">
      <c r="A98" s="28">
        <v>2</v>
      </c>
      <c r="B98" s="13" t="s">
        <v>371</v>
      </c>
      <c r="C98" s="14" t="s">
        <v>372</v>
      </c>
      <c r="D98" s="14" t="s">
        <v>373</v>
      </c>
      <c r="E98" s="14">
        <v>27</v>
      </c>
      <c r="F98" s="14">
        <v>239.8</v>
      </c>
      <c r="G98" s="14">
        <v>131.19999999999999</v>
      </c>
      <c r="H98" s="14">
        <v>108.6</v>
      </c>
      <c r="I98" s="6">
        <v>108.6</v>
      </c>
      <c r="J98" s="11" t="s">
        <v>11</v>
      </c>
      <c r="K98" s="11"/>
      <c r="L98" s="16" t="s">
        <v>37</v>
      </c>
      <c r="M98" s="12" t="s">
        <v>374</v>
      </c>
    </row>
    <row r="99" spans="1:13" x14ac:dyDescent="0.25">
      <c r="A99" s="28" t="s">
        <v>484</v>
      </c>
      <c r="B99" s="126" t="s">
        <v>41</v>
      </c>
      <c r="C99" s="126"/>
      <c r="D99" s="126"/>
      <c r="E99" s="126"/>
      <c r="F99" s="29"/>
      <c r="G99" s="29"/>
      <c r="H99" s="29"/>
      <c r="I99" s="65">
        <f>SUM(I100:I102,I104,I105,I106,I108,I109)</f>
        <v>2106.6999999999998</v>
      </c>
      <c r="J99" s="11"/>
      <c r="K99" s="11"/>
      <c r="L99" s="16"/>
      <c r="M99" s="12"/>
    </row>
    <row r="100" spans="1:13" ht="75" x14ac:dyDescent="0.25">
      <c r="A100" s="14">
        <v>1</v>
      </c>
      <c r="B100" s="13" t="s">
        <v>253</v>
      </c>
      <c r="C100" s="14" t="s">
        <v>70</v>
      </c>
      <c r="D100" s="14" t="s">
        <v>254</v>
      </c>
      <c r="E100" s="14" t="s">
        <v>255</v>
      </c>
      <c r="F100" s="14">
        <v>611</v>
      </c>
      <c r="G100" s="14">
        <v>200</v>
      </c>
      <c r="H100" s="14">
        <v>411</v>
      </c>
      <c r="I100" s="6">
        <v>411</v>
      </c>
      <c r="J100" s="11" t="s">
        <v>11</v>
      </c>
      <c r="K100" s="27"/>
      <c r="L100" s="14" t="s">
        <v>44</v>
      </c>
      <c r="M100" s="12" t="s">
        <v>85</v>
      </c>
    </row>
    <row r="101" spans="1:13" ht="75" x14ac:dyDescent="0.25">
      <c r="A101" s="14">
        <v>2</v>
      </c>
      <c r="B101" s="13" t="s">
        <v>256</v>
      </c>
      <c r="C101" s="14" t="s">
        <v>86</v>
      </c>
      <c r="D101" s="14">
        <v>152</v>
      </c>
      <c r="E101" s="14">
        <v>18</v>
      </c>
      <c r="F101" s="14">
        <v>1089</v>
      </c>
      <c r="G101" s="14">
        <v>230</v>
      </c>
      <c r="H101" s="14">
        <v>859</v>
      </c>
      <c r="I101" s="6">
        <v>600</v>
      </c>
      <c r="J101" s="11" t="s">
        <v>11</v>
      </c>
      <c r="K101" s="27"/>
      <c r="L101" s="14" t="s">
        <v>44</v>
      </c>
      <c r="M101" s="12" t="s">
        <v>85</v>
      </c>
    </row>
    <row r="102" spans="1:13" ht="64.900000000000006" customHeight="1" x14ac:dyDescent="0.25">
      <c r="A102" s="14">
        <v>3</v>
      </c>
      <c r="B102" s="13" t="s">
        <v>257</v>
      </c>
      <c r="C102" s="14" t="s">
        <v>70</v>
      </c>
      <c r="D102" s="14">
        <v>94</v>
      </c>
      <c r="E102" s="14">
        <v>11</v>
      </c>
      <c r="F102" s="14">
        <v>991.3</v>
      </c>
      <c r="G102" s="14">
        <v>200</v>
      </c>
      <c r="H102" s="14">
        <v>791.3</v>
      </c>
      <c r="I102" s="6">
        <v>400</v>
      </c>
      <c r="J102" s="11" t="s">
        <v>11</v>
      </c>
      <c r="K102" s="27"/>
      <c r="L102" s="14" t="s">
        <v>44</v>
      </c>
      <c r="M102" s="12" t="s">
        <v>258</v>
      </c>
    </row>
    <row r="103" spans="1:13" ht="60" hidden="1" x14ac:dyDescent="0.25">
      <c r="A103" s="93">
        <v>4</v>
      </c>
      <c r="B103" s="94" t="s">
        <v>99</v>
      </c>
      <c r="C103" s="93" t="s">
        <v>70</v>
      </c>
      <c r="D103" s="93">
        <v>303</v>
      </c>
      <c r="E103" s="93">
        <v>27</v>
      </c>
      <c r="F103" s="93">
        <v>1574.4</v>
      </c>
      <c r="G103" s="93">
        <v>130</v>
      </c>
      <c r="H103" s="93">
        <v>1444.4</v>
      </c>
      <c r="I103" s="96">
        <v>400</v>
      </c>
      <c r="J103" s="97" t="s">
        <v>11</v>
      </c>
      <c r="K103" s="108"/>
      <c r="L103" s="93" t="s">
        <v>259</v>
      </c>
      <c r="M103" s="99" t="s">
        <v>260</v>
      </c>
    </row>
    <row r="104" spans="1:13" ht="45" x14ac:dyDescent="0.25">
      <c r="A104" s="14">
        <v>5</v>
      </c>
      <c r="B104" s="13" t="s">
        <v>381</v>
      </c>
      <c r="C104" s="14" t="s">
        <v>382</v>
      </c>
      <c r="D104" s="14">
        <v>119</v>
      </c>
      <c r="E104" s="14">
        <v>36</v>
      </c>
      <c r="F104" s="14">
        <v>191.8</v>
      </c>
      <c r="G104" s="14">
        <v>70</v>
      </c>
      <c r="H104" s="14">
        <v>121.8</v>
      </c>
      <c r="I104" s="6">
        <v>121.8</v>
      </c>
      <c r="J104" s="11" t="s">
        <v>11</v>
      </c>
      <c r="K104" s="27"/>
      <c r="L104" s="14" t="s">
        <v>44</v>
      </c>
      <c r="M104" s="12" t="s">
        <v>383</v>
      </c>
    </row>
    <row r="105" spans="1:13" ht="75" x14ac:dyDescent="0.25">
      <c r="A105" s="14">
        <v>6</v>
      </c>
      <c r="B105" s="13" t="s">
        <v>384</v>
      </c>
      <c r="C105" s="14" t="s">
        <v>86</v>
      </c>
      <c r="D105" s="14">
        <v>272</v>
      </c>
      <c r="E105" s="14">
        <v>18</v>
      </c>
      <c r="F105" s="14">
        <v>305.8</v>
      </c>
      <c r="G105" s="14">
        <v>100</v>
      </c>
      <c r="H105" s="14">
        <v>205.8</v>
      </c>
      <c r="I105" s="6">
        <v>205.8</v>
      </c>
      <c r="J105" s="11" t="s">
        <v>11</v>
      </c>
      <c r="K105" s="27"/>
      <c r="L105" s="14" t="s">
        <v>44</v>
      </c>
      <c r="M105" s="12" t="s">
        <v>289</v>
      </c>
    </row>
    <row r="106" spans="1:13" ht="75" x14ac:dyDescent="0.25">
      <c r="A106" s="14">
        <v>7</v>
      </c>
      <c r="B106" s="13" t="s">
        <v>386</v>
      </c>
      <c r="C106" s="14" t="s">
        <v>70</v>
      </c>
      <c r="D106" s="14">
        <v>104</v>
      </c>
      <c r="E106" s="14">
        <v>21</v>
      </c>
      <c r="F106" s="14">
        <v>346.5</v>
      </c>
      <c r="G106" s="14">
        <v>200</v>
      </c>
      <c r="H106" s="14">
        <v>146.5</v>
      </c>
      <c r="I106" s="6">
        <v>25</v>
      </c>
      <c r="J106" s="11" t="s">
        <v>11</v>
      </c>
      <c r="K106" s="27"/>
      <c r="L106" s="14" t="s">
        <v>44</v>
      </c>
      <c r="M106" s="12" t="s">
        <v>289</v>
      </c>
    </row>
    <row r="107" spans="1:13" ht="75" hidden="1" x14ac:dyDescent="0.25">
      <c r="A107" s="93">
        <v>8</v>
      </c>
      <c r="B107" s="94" t="s">
        <v>440</v>
      </c>
      <c r="C107" s="93" t="s">
        <v>382</v>
      </c>
      <c r="D107" s="93">
        <v>46</v>
      </c>
      <c r="E107" s="93">
        <v>35</v>
      </c>
      <c r="F107" s="93">
        <v>2838.3</v>
      </c>
      <c r="G107" s="93">
        <v>400</v>
      </c>
      <c r="H107" s="93">
        <v>2438.3000000000002</v>
      </c>
      <c r="I107" s="96">
        <v>50</v>
      </c>
      <c r="J107" s="97" t="s">
        <v>11</v>
      </c>
      <c r="K107" s="108"/>
      <c r="L107" s="93" t="s">
        <v>262</v>
      </c>
      <c r="M107" s="99" t="s">
        <v>289</v>
      </c>
    </row>
    <row r="108" spans="1:13" ht="75" x14ac:dyDescent="0.25">
      <c r="A108" s="14">
        <v>9</v>
      </c>
      <c r="B108" s="13" t="s">
        <v>455</v>
      </c>
      <c r="C108" s="14" t="s">
        <v>84</v>
      </c>
      <c r="D108" s="14">
        <v>115</v>
      </c>
      <c r="E108" s="14">
        <v>26</v>
      </c>
      <c r="F108" s="14">
        <v>614.6</v>
      </c>
      <c r="G108" s="14">
        <v>100</v>
      </c>
      <c r="H108" s="14">
        <v>514.6</v>
      </c>
      <c r="I108" s="6">
        <v>200</v>
      </c>
      <c r="J108" s="11" t="s">
        <v>11</v>
      </c>
      <c r="K108" s="27"/>
      <c r="L108" s="14" t="s">
        <v>44</v>
      </c>
      <c r="M108" s="12" t="s">
        <v>289</v>
      </c>
    </row>
    <row r="109" spans="1:13" ht="75" x14ac:dyDescent="0.25">
      <c r="A109" s="14">
        <v>10</v>
      </c>
      <c r="B109" s="13" t="s">
        <v>456</v>
      </c>
      <c r="C109" s="14" t="s">
        <v>457</v>
      </c>
      <c r="D109" s="14">
        <v>120</v>
      </c>
      <c r="E109" s="14">
        <v>36</v>
      </c>
      <c r="F109" s="14">
        <v>213.1</v>
      </c>
      <c r="G109" s="14">
        <v>70</v>
      </c>
      <c r="H109" s="14">
        <v>143.1</v>
      </c>
      <c r="I109" s="6">
        <v>143.1</v>
      </c>
      <c r="J109" s="11" t="s">
        <v>11</v>
      </c>
      <c r="K109" s="27"/>
      <c r="L109" s="14" t="s">
        <v>44</v>
      </c>
      <c r="M109" s="12" t="s">
        <v>289</v>
      </c>
    </row>
    <row r="110" spans="1:13" x14ac:dyDescent="0.25">
      <c r="A110" s="28" t="s">
        <v>24</v>
      </c>
      <c r="B110" s="126" t="s">
        <v>89</v>
      </c>
      <c r="C110" s="126"/>
      <c r="D110" s="126"/>
      <c r="E110" s="126"/>
      <c r="F110" s="29"/>
      <c r="G110" s="29"/>
      <c r="H110" s="29"/>
      <c r="I110" s="65">
        <f>I111</f>
        <v>250</v>
      </c>
      <c r="J110" s="11"/>
      <c r="K110" s="27"/>
      <c r="L110" s="14"/>
      <c r="M110" s="12"/>
    </row>
    <row r="111" spans="1:13" ht="120" x14ac:dyDescent="0.25">
      <c r="A111" s="28"/>
      <c r="B111" s="13" t="s">
        <v>273</v>
      </c>
      <c r="C111" s="14" t="s">
        <v>274</v>
      </c>
      <c r="D111" s="14" t="s">
        <v>275</v>
      </c>
      <c r="E111" s="14" t="s">
        <v>276</v>
      </c>
      <c r="F111" s="14">
        <v>719</v>
      </c>
      <c r="G111" s="14">
        <v>287</v>
      </c>
      <c r="H111" s="14">
        <v>432</v>
      </c>
      <c r="I111" s="6">
        <v>250</v>
      </c>
      <c r="J111" s="11" t="s">
        <v>90</v>
      </c>
      <c r="K111" s="27"/>
      <c r="L111" s="14" t="s">
        <v>91</v>
      </c>
      <c r="M111" s="12" t="s">
        <v>277</v>
      </c>
    </row>
    <row r="112" spans="1:13" x14ac:dyDescent="0.25">
      <c r="A112" s="28" t="s">
        <v>25</v>
      </c>
      <c r="B112" s="126" t="s">
        <v>48</v>
      </c>
      <c r="C112" s="126"/>
      <c r="D112" s="126"/>
      <c r="E112" s="126"/>
      <c r="F112" s="29"/>
      <c r="G112" s="29"/>
      <c r="H112" s="29"/>
      <c r="I112" s="65">
        <f>SUM(I113:I114,I116)</f>
        <v>1358.4</v>
      </c>
      <c r="J112" s="11"/>
      <c r="K112" s="11"/>
      <c r="L112" s="6"/>
      <c r="M112" s="12"/>
    </row>
    <row r="113" spans="1:13" ht="45" x14ac:dyDescent="0.25">
      <c r="A113" s="14">
        <v>1</v>
      </c>
      <c r="B113" s="13" t="s">
        <v>281</v>
      </c>
      <c r="C113" s="5" t="s">
        <v>282</v>
      </c>
      <c r="D113" s="14">
        <v>669</v>
      </c>
      <c r="E113" s="14">
        <v>9</v>
      </c>
      <c r="F113" s="14">
        <v>370.9</v>
      </c>
      <c r="G113" s="14">
        <v>120</v>
      </c>
      <c r="H113" s="14">
        <v>250.9</v>
      </c>
      <c r="I113" s="6">
        <v>150</v>
      </c>
      <c r="J113" s="11" t="s">
        <v>49</v>
      </c>
      <c r="K113" s="27"/>
      <c r="L113" s="14" t="s">
        <v>44</v>
      </c>
      <c r="M113" s="12" t="s">
        <v>283</v>
      </c>
    </row>
    <row r="114" spans="1:13" ht="90" x14ac:dyDescent="0.25">
      <c r="A114" s="14">
        <v>2</v>
      </c>
      <c r="B114" s="13" t="s">
        <v>284</v>
      </c>
      <c r="C114" s="5" t="s">
        <v>100</v>
      </c>
      <c r="D114" s="14">
        <v>48</v>
      </c>
      <c r="E114" s="14">
        <v>28</v>
      </c>
      <c r="F114" s="14">
        <v>1528.4</v>
      </c>
      <c r="G114" s="14">
        <v>400</v>
      </c>
      <c r="H114" s="14">
        <v>1128.4000000000001</v>
      </c>
      <c r="I114" s="6">
        <v>1128.4000000000001</v>
      </c>
      <c r="J114" s="11" t="s">
        <v>49</v>
      </c>
      <c r="K114" s="27"/>
      <c r="L114" s="14" t="s">
        <v>44</v>
      </c>
      <c r="M114" s="12" t="s">
        <v>287</v>
      </c>
    </row>
    <row r="115" spans="1:13" ht="75" hidden="1" x14ac:dyDescent="0.25">
      <c r="A115" s="93">
        <v>3</v>
      </c>
      <c r="B115" s="94" t="s">
        <v>285</v>
      </c>
      <c r="C115" s="93" t="s">
        <v>286</v>
      </c>
      <c r="D115" s="93">
        <v>658</v>
      </c>
      <c r="E115" s="93">
        <v>9</v>
      </c>
      <c r="F115" s="93">
        <v>1195.2</v>
      </c>
      <c r="G115" s="93">
        <v>200</v>
      </c>
      <c r="H115" s="93">
        <v>995.2</v>
      </c>
      <c r="I115" s="96">
        <v>400</v>
      </c>
      <c r="J115" s="97" t="s">
        <v>49</v>
      </c>
      <c r="K115" s="108"/>
      <c r="L115" s="93" t="s">
        <v>288</v>
      </c>
      <c r="M115" s="99" t="s">
        <v>289</v>
      </c>
    </row>
    <row r="116" spans="1:13" ht="75" x14ac:dyDescent="0.25">
      <c r="A116" s="14">
        <v>1</v>
      </c>
      <c r="B116" s="10" t="s">
        <v>389</v>
      </c>
      <c r="C116" s="5" t="s">
        <v>282</v>
      </c>
      <c r="D116" s="5">
        <v>162</v>
      </c>
      <c r="E116" s="5">
        <v>9</v>
      </c>
      <c r="F116" s="5">
        <v>725</v>
      </c>
      <c r="G116" s="5">
        <v>320</v>
      </c>
      <c r="H116" s="5">
        <v>405</v>
      </c>
      <c r="I116" s="33">
        <v>80</v>
      </c>
      <c r="J116" s="11" t="s">
        <v>49</v>
      </c>
      <c r="K116" s="27"/>
      <c r="L116" s="5" t="s">
        <v>44</v>
      </c>
      <c r="M116" s="15" t="s">
        <v>289</v>
      </c>
    </row>
    <row r="117" spans="1:13" ht="120" hidden="1" x14ac:dyDescent="0.25">
      <c r="A117" s="93">
        <v>1</v>
      </c>
      <c r="B117" s="94" t="s">
        <v>441</v>
      </c>
      <c r="C117" s="93" t="s">
        <v>442</v>
      </c>
      <c r="D117" s="93">
        <v>482</v>
      </c>
      <c r="E117" s="93">
        <v>21</v>
      </c>
      <c r="F117" s="93">
        <v>2350</v>
      </c>
      <c r="G117" s="93">
        <v>400</v>
      </c>
      <c r="H117" s="93">
        <v>1950</v>
      </c>
      <c r="I117" s="96">
        <v>1000</v>
      </c>
      <c r="J117" s="97" t="s">
        <v>49</v>
      </c>
      <c r="K117" s="108"/>
      <c r="L117" s="93" t="s">
        <v>44</v>
      </c>
      <c r="M117" s="99" t="s">
        <v>443</v>
      </c>
    </row>
    <row r="118" spans="1:13" x14ac:dyDescent="0.25">
      <c r="A118" s="28" t="s">
        <v>26</v>
      </c>
      <c r="B118" s="124" t="s">
        <v>28</v>
      </c>
      <c r="C118" s="125"/>
      <c r="D118" s="14"/>
      <c r="E118" s="14"/>
      <c r="F118" s="14"/>
      <c r="G118" s="14"/>
      <c r="H118" s="14"/>
      <c r="I118" s="65">
        <f>SUM(I120:I129)</f>
        <v>2854.4</v>
      </c>
      <c r="J118" s="11"/>
      <c r="K118" s="27"/>
      <c r="L118" s="16"/>
      <c r="M118" s="12"/>
    </row>
    <row r="119" spans="1:13" ht="75" hidden="1" x14ac:dyDescent="0.25">
      <c r="A119" s="93">
        <v>1</v>
      </c>
      <c r="B119" s="94" t="s">
        <v>292</v>
      </c>
      <c r="C119" s="93" t="s">
        <v>51</v>
      </c>
      <c r="D119" s="93">
        <v>244</v>
      </c>
      <c r="E119" s="93">
        <v>26</v>
      </c>
      <c r="F119" s="93">
        <v>200.2</v>
      </c>
      <c r="G119" s="93">
        <v>90</v>
      </c>
      <c r="H119" s="93">
        <v>110.2</v>
      </c>
      <c r="I119" s="96">
        <v>100</v>
      </c>
      <c r="J119" s="97" t="s">
        <v>32</v>
      </c>
      <c r="K119" s="109"/>
      <c r="L119" s="93" t="s">
        <v>296</v>
      </c>
      <c r="M119" s="99" t="s">
        <v>77</v>
      </c>
    </row>
    <row r="120" spans="1:13" ht="75" x14ac:dyDescent="0.25">
      <c r="A120" s="14">
        <v>2</v>
      </c>
      <c r="B120" s="13" t="s">
        <v>97</v>
      </c>
      <c r="C120" s="14" t="s">
        <v>51</v>
      </c>
      <c r="D120" s="5">
        <v>43</v>
      </c>
      <c r="E120" s="5">
        <v>26</v>
      </c>
      <c r="F120" s="5">
        <v>984.5</v>
      </c>
      <c r="G120" s="14">
        <v>300</v>
      </c>
      <c r="H120" s="5">
        <v>684.5</v>
      </c>
      <c r="I120" s="33">
        <v>300</v>
      </c>
      <c r="J120" s="11" t="s">
        <v>32</v>
      </c>
      <c r="K120" s="16"/>
      <c r="L120" s="14" t="s">
        <v>60</v>
      </c>
      <c r="M120" s="12" t="s">
        <v>77</v>
      </c>
    </row>
    <row r="121" spans="1:13" ht="90" x14ac:dyDescent="0.25">
      <c r="A121" s="14">
        <v>3</v>
      </c>
      <c r="B121" s="13" t="s">
        <v>293</v>
      </c>
      <c r="C121" s="14" t="s">
        <v>72</v>
      </c>
      <c r="D121" s="5" t="s">
        <v>294</v>
      </c>
      <c r="E121" s="5">
        <v>32</v>
      </c>
      <c r="F121" s="5">
        <v>126.9</v>
      </c>
      <c r="G121" s="14">
        <v>60</v>
      </c>
      <c r="H121" s="5">
        <v>66.900000000000006</v>
      </c>
      <c r="I121" s="33">
        <v>66.900000000000006</v>
      </c>
      <c r="J121" s="11" t="s">
        <v>32</v>
      </c>
      <c r="K121" s="16"/>
      <c r="L121" s="14" t="s">
        <v>60</v>
      </c>
      <c r="M121" s="12" t="s">
        <v>297</v>
      </c>
    </row>
    <row r="122" spans="1:13" ht="117.75" customHeight="1" x14ac:dyDescent="0.25">
      <c r="A122" s="14">
        <v>4</v>
      </c>
      <c r="B122" s="13" t="s">
        <v>295</v>
      </c>
      <c r="C122" s="14" t="s">
        <v>51</v>
      </c>
      <c r="D122" s="5">
        <v>476</v>
      </c>
      <c r="E122" s="5">
        <v>25</v>
      </c>
      <c r="F122" s="5">
        <v>1509.1</v>
      </c>
      <c r="G122" s="14">
        <v>303</v>
      </c>
      <c r="H122" s="5">
        <v>1206.0999999999999</v>
      </c>
      <c r="I122" s="33">
        <v>130</v>
      </c>
      <c r="J122" s="11" t="s">
        <v>32</v>
      </c>
      <c r="K122" s="16"/>
      <c r="L122" s="14" t="s">
        <v>60</v>
      </c>
      <c r="M122" s="12" t="s">
        <v>298</v>
      </c>
    </row>
    <row r="123" spans="1:13" ht="45" x14ac:dyDescent="0.25">
      <c r="A123" s="14">
        <v>5</v>
      </c>
      <c r="B123" s="10" t="s">
        <v>390</v>
      </c>
      <c r="C123" s="5" t="s">
        <v>72</v>
      </c>
      <c r="D123" s="5">
        <v>442</v>
      </c>
      <c r="E123" s="5">
        <v>32</v>
      </c>
      <c r="F123" s="5">
        <v>948.9</v>
      </c>
      <c r="G123" s="5">
        <v>240</v>
      </c>
      <c r="H123" s="5">
        <v>708.9</v>
      </c>
      <c r="I123" s="33">
        <v>400</v>
      </c>
      <c r="J123" s="8" t="s">
        <v>32</v>
      </c>
      <c r="K123" s="16"/>
      <c r="L123" s="5" t="s">
        <v>60</v>
      </c>
      <c r="M123" s="15" t="s">
        <v>396</v>
      </c>
    </row>
    <row r="124" spans="1:13" ht="45" x14ac:dyDescent="0.25">
      <c r="A124" s="14">
        <v>6</v>
      </c>
      <c r="B124" s="10" t="s">
        <v>391</v>
      </c>
      <c r="C124" s="5" t="s">
        <v>392</v>
      </c>
      <c r="D124" s="5">
        <v>100</v>
      </c>
      <c r="E124" s="5">
        <v>17</v>
      </c>
      <c r="F124" s="5">
        <v>690.4</v>
      </c>
      <c r="G124" s="5">
        <v>400</v>
      </c>
      <c r="H124" s="5">
        <v>290.39999999999998</v>
      </c>
      <c r="I124" s="33">
        <v>276</v>
      </c>
      <c r="J124" s="8" t="s">
        <v>32</v>
      </c>
      <c r="K124" s="16"/>
      <c r="L124" s="5" t="s">
        <v>60</v>
      </c>
      <c r="M124" s="15" t="s">
        <v>397</v>
      </c>
    </row>
    <row r="125" spans="1:13" ht="75" x14ac:dyDescent="0.25">
      <c r="A125" s="14">
        <v>7</v>
      </c>
      <c r="B125" s="10" t="s">
        <v>97</v>
      </c>
      <c r="C125" s="5" t="s">
        <v>393</v>
      </c>
      <c r="D125" s="5">
        <v>302</v>
      </c>
      <c r="E125" s="5">
        <v>25</v>
      </c>
      <c r="F125" s="5">
        <v>491.5</v>
      </c>
      <c r="G125" s="5">
        <v>60</v>
      </c>
      <c r="H125" s="5">
        <v>431.5</v>
      </c>
      <c r="I125" s="33">
        <v>431.5</v>
      </c>
      <c r="J125" s="8" t="s">
        <v>32</v>
      </c>
      <c r="K125" s="16"/>
      <c r="L125" s="5" t="s">
        <v>60</v>
      </c>
      <c r="M125" s="15" t="s">
        <v>398</v>
      </c>
    </row>
    <row r="126" spans="1:13" ht="45" x14ac:dyDescent="0.25">
      <c r="A126" s="14">
        <v>8</v>
      </c>
      <c r="B126" s="10" t="s">
        <v>394</v>
      </c>
      <c r="C126" s="5" t="s">
        <v>395</v>
      </c>
      <c r="D126" s="5">
        <v>439</v>
      </c>
      <c r="E126" s="5">
        <v>24</v>
      </c>
      <c r="F126" s="5">
        <v>250</v>
      </c>
      <c r="G126" s="5">
        <v>100</v>
      </c>
      <c r="H126" s="5">
        <v>150.5</v>
      </c>
      <c r="I126" s="33">
        <v>100</v>
      </c>
      <c r="J126" s="8" t="s">
        <v>32</v>
      </c>
      <c r="K126" s="16"/>
      <c r="L126" s="5" t="s">
        <v>60</v>
      </c>
      <c r="M126" s="15" t="s">
        <v>397</v>
      </c>
    </row>
    <row r="127" spans="1:13" ht="45" x14ac:dyDescent="0.25">
      <c r="A127" s="14">
        <v>9</v>
      </c>
      <c r="B127" s="10" t="s">
        <v>399</v>
      </c>
      <c r="C127" s="5" t="s">
        <v>392</v>
      </c>
      <c r="D127" s="5">
        <v>87</v>
      </c>
      <c r="E127" s="5">
        <v>17</v>
      </c>
      <c r="F127" s="5">
        <v>789.8</v>
      </c>
      <c r="G127" s="5">
        <v>170</v>
      </c>
      <c r="H127" s="5">
        <v>619.79999999999995</v>
      </c>
      <c r="I127" s="33">
        <v>250</v>
      </c>
      <c r="J127" s="8" t="s">
        <v>32</v>
      </c>
      <c r="K127" s="16"/>
      <c r="L127" s="5" t="s">
        <v>60</v>
      </c>
      <c r="M127" s="15" t="s">
        <v>397</v>
      </c>
    </row>
    <row r="128" spans="1:13" ht="75" x14ac:dyDescent="0.25">
      <c r="A128" s="14">
        <v>10</v>
      </c>
      <c r="B128" s="13" t="s">
        <v>501</v>
      </c>
      <c r="C128" s="14" t="s">
        <v>502</v>
      </c>
      <c r="D128" s="5">
        <v>444</v>
      </c>
      <c r="E128" s="5">
        <v>28</v>
      </c>
      <c r="F128" s="5">
        <v>1251.4000000000001</v>
      </c>
      <c r="G128" s="14">
        <v>150</v>
      </c>
      <c r="H128" s="5">
        <v>1101.4000000000001</v>
      </c>
      <c r="I128" s="5">
        <v>300</v>
      </c>
      <c r="J128" s="8" t="s">
        <v>32</v>
      </c>
      <c r="K128" s="16"/>
      <c r="L128" s="14" t="s">
        <v>60</v>
      </c>
      <c r="M128" s="12" t="s">
        <v>77</v>
      </c>
    </row>
    <row r="129" spans="1:13" ht="60" x14ac:dyDescent="0.25">
      <c r="A129" s="14">
        <v>11</v>
      </c>
      <c r="B129" s="10" t="s">
        <v>509</v>
      </c>
      <c r="C129" s="5" t="s">
        <v>510</v>
      </c>
      <c r="D129" s="5">
        <v>71</v>
      </c>
      <c r="E129" s="5">
        <v>38</v>
      </c>
      <c r="F129" s="5">
        <v>1017.1</v>
      </c>
      <c r="G129" s="5">
        <v>300</v>
      </c>
      <c r="H129" s="5">
        <v>717.1</v>
      </c>
      <c r="I129" s="5">
        <v>600</v>
      </c>
      <c r="J129" s="8" t="s">
        <v>32</v>
      </c>
      <c r="K129" s="16"/>
      <c r="L129" s="14" t="s">
        <v>60</v>
      </c>
      <c r="M129" s="15" t="s">
        <v>511</v>
      </c>
    </row>
    <row r="130" spans="1:13" x14ac:dyDescent="0.25">
      <c r="A130" s="28" t="s">
        <v>27</v>
      </c>
      <c r="B130" s="124" t="s">
        <v>29</v>
      </c>
      <c r="C130" s="125"/>
      <c r="D130" s="14"/>
      <c r="E130" s="14"/>
      <c r="F130" s="14"/>
      <c r="G130" s="14"/>
      <c r="H130" s="14"/>
      <c r="I130" s="65">
        <f>SUM(I131:I135,I137:I139,I144:I145)</f>
        <v>1308.9000000000001</v>
      </c>
      <c r="J130" s="11"/>
      <c r="K130" s="27"/>
      <c r="L130" s="16"/>
      <c r="M130" s="12"/>
    </row>
    <row r="131" spans="1:13" ht="60" x14ac:dyDescent="0.25">
      <c r="A131" s="14">
        <v>1</v>
      </c>
      <c r="B131" s="41" t="s">
        <v>299</v>
      </c>
      <c r="C131" s="39" t="s">
        <v>30</v>
      </c>
      <c r="D131" s="42">
        <v>299</v>
      </c>
      <c r="E131" s="42">
        <v>44</v>
      </c>
      <c r="F131" s="39">
        <v>169.3</v>
      </c>
      <c r="G131" s="39">
        <v>115</v>
      </c>
      <c r="H131" s="39">
        <v>54.3</v>
      </c>
      <c r="I131" s="67">
        <v>54.3</v>
      </c>
      <c r="J131" s="11" t="s">
        <v>32</v>
      </c>
      <c r="K131" s="43"/>
      <c r="L131" s="14" t="s">
        <v>44</v>
      </c>
      <c r="M131" s="12" t="s">
        <v>92</v>
      </c>
    </row>
    <row r="132" spans="1:13" ht="60" x14ac:dyDescent="0.25">
      <c r="A132" s="14">
        <v>2</v>
      </c>
      <c r="B132" s="41" t="s">
        <v>300</v>
      </c>
      <c r="C132" s="39" t="s">
        <v>30</v>
      </c>
      <c r="D132" s="42">
        <v>30</v>
      </c>
      <c r="E132" s="42">
        <v>56</v>
      </c>
      <c r="F132" s="39">
        <v>1480.9</v>
      </c>
      <c r="G132" s="39">
        <v>160</v>
      </c>
      <c r="H132" s="39">
        <v>1320.9</v>
      </c>
      <c r="I132" s="67">
        <v>200</v>
      </c>
      <c r="J132" s="11" t="s">
        <v>32</v>
      </c>
      <c r="K132" s="43"/>
      <c r="L132" s="14" t="s">
        <v>44</v>
      </c>
      <c r="M132" s="12" t="s">
        <v>92</v>
      </c>
    </row>
    <row r="133" spans="1:13" ht="75" x14ac:dyDescent="0.25">
      <c r="A133" s="14">
        <v>3</v>
      </c>
      <c r="B133" s="41" t="s">
        <v>301</v>
      </c>
      <c r="C133" s="39" t="s">
        <v>302</v>
      </c>
      <c r="D133" s="42">
        <v>58</v>
      </c>
      <c r="E133" s="42">
        <v>41</v>
      </c>
      <c r="F133" s="39">
        <v>2593.6999999999998</v>
      </c>
      <c r="G133" s="39">
        <v>200</v>
      </c>
      <c r="H133" s="39">
        <v>2393.6999999999998</v>
      </c>
      <c r="I133" s="67">
        <v>150</v>
      </c>
      <c r="J133" s="11" t="s">
        <v>32</v>
      </c>
      <c r="K133" s="43"/>
      <c r="L133" s="14" t="s">
        <v>44</v>
      </c>
      <c r="M133" s="12" t="s">
        <v>93</v>
      </c>
    </row>
    <row r="134" spans="1:13" ht="75" x14ac:dyDescent="0.25">
      <c r="A134" s="14">
        <v>4</v>
      </c>
      <c r="B134" s="41" t="s">
        <v>303</v>
      </c>
      <c r="C134" s="39" t="s">
        <v>304</v>
      </c>
      <c r="D134" s="42">
        <v>337</v>
      </c>
      <c r="E134" s="42">
        <v>14</v>
      </c>
      <c r="F134" s="39">
        <v>369.6</v>
      </c>
      <c r="G134" s="39">
        <v>100</v>
      </c>
      <c r="H134" s="39">
        <v>269.60000000000002</v>
      </c>
      <c r="I134" s="67">
        <v>269.60000000000002</v>
      </c>
      <c r="J134" s="11" t="s">
        <v>32</v>
      </c>
      <c r="K134" s="43"/>
      <c r="L134" s="14" t="s">
        <v>44</v>
      </c>
      <c r="M134" s="12" t="s">
        <v>305</v>
      </c>
    </row>
    <row r="135" spans="1:13" ht="75" x14ac:dyDescent="0.25">
      <c r="A135" s="14">
        <v>5</v>
      </c>
      <c r="B135" s="41" t="s">
        <v>530</v>
      </c>
      <c r="C135" s="39" t="s">
        <v>30</v>
      </c>
      <c r="D135" s="42">
        <v>303</v>
      </c>
      <c r="E135" s="42">
        <v>44</v>
      </c>
      <c r="F135" s="39">
        <v>266.5</v>
      </c>
      <c r="G135" s="39">
        <v>100</v>
      </c>
      <c r="H135" s="39">
        <v>166.5</v>
      </c>
      <c r="I135" s="42">
        <v>60</v>
      </c>
      <c r="J135" s="11" t="s">
        <v>32</v>
      </c>
      <c r="K135" s="43"/>
      <c r="L135" s="14" t="s">
        <v>44</v>
      </c>
      <c r="M135" s="12" t="s">
        <v>289</v>
      </c>
    </row>
    <row r="136" spans="1:13" ht="90" hidden="1" x14ac:dyDescent="0.25">
      <c r="A136" s="93">
        <v>6</v>
      </c>
      <c r="B136" s="110" t="s">
        <v>531</v>
      </c>
      <c r="C136" s="111" t="s">
        <v>532</v>
      </c>
      <c r="D136" s="112">
        <v>41</v>
      </c>
      <c r="E136" s="112">
        <v>61</v>
      </c>
      <c r="F136" s="111">
        <v>2607.6</v>
      </c>
      <c r="G136" s="111">
        <v>300</v>
      </c>
      <c r="H136" s="111">
        <v>2307.6</v>
      </c>
      <c r="I136" s="112">
        <v>300</v>
      </c>
      <c r="J136" s="97" t="s">
        <v>32</v>
      </c>
      <c r="K136" s="113"/>
      <c r="L136" s="93" t="s">
        <v>450</v>
      </c>
      <c r="M136" s="99" t="s">
        <v>533</v>
      </c>
    </row>
    <row r="137" spans="1:13" ht="75" x14ac:dyDescent="0.25">
      <c r="A137" s="14">
        <v>7</v>
      </c>
      <c r="B137" s="41" t="s">
        <v>400</v>
      </c>
      <c r="C137" s="39" t="s">
        <v>30</v>
      </c>
      <c r="D137" s="42">
        <v>297</v>
      </c>
      <c r="E137" s="42">
        <v>44</v>
      </c>
      <c r="F137" s="39">
        <v>192.2</v>
      </c>
      <c r="G137" s="39">
        <v>117</v>
      </c>
      <c r="H137" s="39">
        <v>75.2</v>
      </c>
      <c r="I137" s="67">
        <v>45</v>
      </c>
      <c r="J137" s="11" t="s">
        <v>32</v>
      </c>
      <c r="K137" s="43"/>
      <c r="L137" s="14" t="s">
        <v>44</v>
      </c>
      <c r="M137" s="12" t="s">
        <v>305</v>
      </c>
    </row>
    <row r="138" spans="1:13" ht="75" x14ac:dyDescent="0.25">
      <c r="A138" s="14">
        <v>8</v>
      </c>
      <c r="B138" s="41" t="s">
        <v>401</v>
      </c>
      <c r="C138" s="39" t="s">
        <v>30</v>
      </c>
      <c r="D138" s="42">
        <v>419</v>
      </c>
      <c r="E138" s="42">
        <v>45</v>
      </c>
      <c r="F138" s="39">
        <v>261</v>
      </c>
      <c r="G138" s="39">
        <v>140</v>
      </c>
      <c r="H138" s="39">
        <v>121</v>
      </c>
      <c r="I138" s="67">
        <v>100</v>
      </c>
      <c r="J138" s="11" t="s">
        <v>32</v>
      </c>
      <c r="K138" s="43"/>
      <c r="L138" s="14" t="s">
        <v>44</v>
      </c>
      <c r="M138" s="12" t="s">
        <v>305</v>
      </c>
    </row>
    <row r="139" spans="1:13" ht="92.25" customHeight="1" x14ac:dyDescent="0.25">
      <c r="A139" s="14">
        <v>9</v>
      </c>
      <c r="B139" s="41" t="s">
        <v>401</v>
      </c>
      <c r="C139" s="39" t="s">
        <v>30</v>
      </c>
      <c r="D139" s="42">
        <v>412</v>
      </c>
      <c r="E139" s="42">
        <v>45</v>
      </c>
      <c r="F139" s="39">
        <v>201.9</v>
      </c>
      <c r="G139" s="39">
        <v>140</v>
      </c>
      <c r="H139" s="39">
        <v>61.9</v>
      </c>
      <c r="I139" s="67">
        <v>50</v>
      </c>
      <c r="J139" s="11" t="s">
        <v>32</v>
      </c>
      <c r="K139" s="43"/>
      <c r="L139" s="14" t="s">
        <v>44</v>
      </c>
      <c r="M139" s="12" t="s">
        <v>305</v>
      </c>
    </row>
    <row r="140" spans="1:13" ht="92.25" hidden="1" customHeight="1" x14ac:dyDescent="0.25">
      <c r="A140" s="93">
        <v>10</v>
      </c>
      <c r="B140" s="110" t="s">
        <v>463</v>
      </c>
      <c r="C140" s="111" t="s">
        <v>464</v>
      </c>
      <c r="D140" s="112">
        <v>160</v>
      </c>
      <c r="E140" s="112">
        <v>23</v>
      </c>
      <c r="F140" s="111">
        <v>327.5</v>
      </c>
      <c r="G140" s="111">
        <v>60</v>
      </c>
      <c r="H140" s="111">
        <v>267.5</v>
      </c>
      <c r="I140" s="114">
        <v>150</v>
      </c>
      <c r="J140" s="97" t="s">
        <v>32</v>
      </c>
      <c r="K140" s="113"/>
      <c r="L140" s="93" t="s">
        <v>450</v>
      </c>
      <c r="M140" s="99" t="s">
        <v>305</v>
      </c>
    </row>
    <row r="141" spans="1:13" ht="90" hidden="1" x14ac:dyDescent="0.25">
      <c r="A141" s="93">
        <v>11</v>
      </c>
      <c r="B141" s="110" t="s">
        <v>525</v>
      </c>
      <c r="C141" s="111" t="s">
        <v>526</v>
      </c>
      <c r="D141" s="112">
        <v>377</v>
      </c>
      <c r="E141" s="112">
        <v>40</v>
      </c>
      <c r="F141" s="111">
        <v>971.3</v>
      </c>
      <c r="G141" s="111">
        <v>203</v>
      </c>
      <c r="H141" s="111">
        <v>768.3</v>
      </c>
      <c r="I141" s="112">
        <v>190</v>
      </c>
      <c r="J141" s="97" t="s">
        <v>32</v>
      </c>
      <c r="K141" s="113"/>
      <c r="L141" s="93" t="s">
        <v>450</v>
      </c>
      <c r="M141" s="99" t="s">
        <v>527</v>
      </c>
    </row>
    <row r="142" spans="1:13" ht="92.25" hidden="1" customHeight="1" x14ac:dyDescent="0.25">
      <c r="A142" s="93">
        <v>12</v>
      </c>
      <c r="B142" s="110" t="s">
        <v>444</v>
      </c>
      <c r="C142" s="111" t="s">
        <v>445</v>
      </c>
      <c r="D142" s="112">
        <v>126</v>
      </c>
      <c r="E142" s="112">
        <v>28</v>
      </c>
      <c r="F142" s="111">
        <v>642.1</v>
      </c>
      <c r="G142" s="111">
        <v>400</v>
      </c>
      <c r="H142" s="111">
        <v>242.1</v>
      </c>
      <c r="I142" s="114">
        <v>242.1</v>
      </c>
      <c r="J142" s="97" t="s">
        <v>32</v>
      </c>
      <c r="K142" s="113"/>
      <c r="L142" s="93" t="s">
        <v>450</v>
      </c>
      <c r="M142" s="99" t="s">
        <v>451</v>
      </c>
    </row>
    <row r="143" spans="1:13" ht="92.25" hidden="1" customHeight="1" x14ac:dyDescent="0.25">
      <c r="A143" s="93">
        <v>13</v>
      </c>
      <c r="B143" s="110" t="s">
        <v>446</v>
      </c>
      <c r="C143" s="111" t="s">
        <v>447</v>
      </c>
      <c r="D143" s="111">
        <v>166</v>
      </c>
      <c r="E143" s="112">
        <v>17</v>
      </c>
      <c r="F143" s="111">
        <v>372.7</v>
      </c>
      <c r="G143" s="111">
        <v>150</v>
      </c>
      <c r="H143" s="111">
        <v>222.7</v>
      </c>
      <c r="I143" s="114">
        <v>50</v>
      </c>
      <c r="J143" s="97" t="s">
        <v>32</v>
      </c>
      <c r="K143" s="113"/>
      <c r="L143" s="93" t="s">
        <v>452</v>
      </c>
      <c r="M143" s="99" t="s">
        <v>453</v>
      </c>
    </row>
    <row r="144" spans="1:13" ht="92.25" customHeight="1" x14ac:dyDescent="0.25">
      <c r="A144" s="14">
        <v>14</v>
      </c>
      <c r="B144" s="41" t="s">
        <v>512</v>
      </c>
      <c r="C144" s="39" t="s">
        <v>513</v>
      </c>
      <c r="D144" s="42">
        <v>223</v>
      </c>
      <c r="E144" s="42">
        <v>14</v>
      </c>
      <c r="F144" s="39">
        <v>1635.3</v>
      </c>
      <c r="G144" s="39">
        <v>150</v>
      </c>
      <c r="H144" s="39">
        <v>1485.3</v>
      </c>
      <c r="I144" s="42">
        <v>300</v>
      </c>
      <c r="J144" s="11" t="s">
        <v>32</v>
      </c>
      <c r="K144" s="43"/>
      <c r="L144" s="14" t="s">
        <v>44</v>
      </c>
      <c r="M144" s="12" t="s">
        <v>305</v>
      </c>
    </row>
    <row r="145" spans="1:17" ht="92.25" customHeight="1" x14ac:dyDescent="0.25">
      <c r="A145" s="14">
        <v>15</v>
      </c>
      <c r="B145" s="41" t="s">
        <v>448</v>
      </c>
      <c r="C145" s="39" t="s">
        <v>449</v>
      </c>
      <c r="D145" s="42">
        <v>398</v>
      </c>
      <c r="E145" s="42">
        <v>17</v>
      </c>
      <c r="F145" s="39">
        <v>171.6</v>
      </c>
      <c r="G145" s="39">
        <v>80</v>
      </c>
      <c r="H145" s="39">
        <v>91.6</v>
      </c>
      <c r="I145" s="67">
        <v>80</v>
      </c>
      <c r="J145" s="11" t="s">
        <v>32</v>
      </c>
      <c r="K145" s="43"/>
      <c r="L145" s="14" t="s">
        <v>44</v>
      </c>
      <c r="M145" s="12" t="s">
        <v>305</v>
      </c>
    </row>
    <row r="146" spans="1:17" x14ac:dyDescent="0.25">
      <c r="A146" s="28" t="s">
        <v>63</v>
      </c>
      <c r="B146" s="124" t="s">
        <v>306</v>
      </c>
      <c r="C146" s="125"/>
      <c r="D146" s="14"/>
      <c r="E146" s="14"/>
      <c r="F146" s="14"/>
      <c r="G146" s="14"/>
      <c r="H146" s="14"/>
      <c r="I146" s="65">
        <f>SUM(I147:I147)</f>
        <v>300</v>
      </c>
      <c r="J146" s="11"/>
      <c r="K146" s="27"/>
      <c r="L146" s="16"/>
      <c r="M146" s="12"/>
    </row>
    <row r="147" spans="1:17" ht="45" x14ac:dyDescent="0.25">
      <c r="A147" s="14">
        <v>1</v>
      </c>
      <c r="B147" s="13" t="s">
        <v>307</v>
      </c>
      <c r="C147" s="14" t="s">
        <v>308</v>
      </c>
      <c r="D147" s="14">
        <v>188</v>
      </c>
      <c r="E147" s="14">
        <v>77</v>
      </c>
      <c r="F147" s="14">
        <v>2531.6999999999998</v>
      </c>
      <c r="G147" s="14">
        <v>300</v>
      </c>
      <c r="H147" s="14">
        <v>2231.6999999999998</v>
      </c>
      <c r="I147" s="6">
        <v>300</v>
      </c>
      <c r="J147" s="11" t="s">
        <v>11</v>
      </c>
      <c r="K147" s="17"/>
      <c r="L147" s="14" t="s">
        <v>52</v>
      </c>
      <c r="M147" s="12" t="s">
        <v>283</v>
      </c>
    </row>
    <row r="148" spans="1:17" x14ac:dyDescent="0.25">
      <c r="A148" s="28" t="s">
        <v>66</v>
      </c>
      <c r="B148" s="124" t="s">
        <v>31</v>
      </c>
      <c r="C148" s="125"/>
      <c r="D148" s="14"/>
      <c r="E148" s="14"/>
      <c r="F148" s="14"/>
      <c r="G148" s="14"/>
      <c r="H148" s="14"/>
      <c r="I148" s="65">
        <f>SUM(I153:I154)</f>
        <v>416.5</v>
      </c>
      <c r="J148" s="11"/>
      <c r="K148" s="27"/>
      <c r="L148" s="16"/>
      <c r="M148" s="12"/>
    </row>
    <row r="149" spans="1:17" ht="75" hidden="1" x14ac:dyDescent="0.25">
      <c r="A149" s="93">
        <v>1</v>
      </c>
      <c r="B149" s="94" t="s">
        <v>309</v>
      </c>
      <c r="C149" s="93" t="s">
        <v>94</v>
      </c>
      <c r="D149" s="93">
        <v>819</v>
      </c>
      <c r="E149" s="93">
        <v>4</v>
      </c>
      <c r="F149" s="93">
        <v>1059.8</v>
      </c>
      <c r="G149" s="93">
        <v>200</v>
      </c>
      <c r="H149" s="93">
        <v>859.8</v>
      </c>
      <c r="I149" s="96">
        <v>500</v>
      </c>
      <c r="J149" s="97" t="s">
        <v>32</v>
      </c>
      <c r="K149" s="108"/>
      <c r="L149" s="93" t="s">
        <v>310</v>
      </c>
      <c r="M149" s="99" t="s">
        <v>311</v>
      </c>
    </row>
    <row r="150" spans="1:17" ht="105" hidden="1" x14ac:dyDescent="0.25">
      <c r="A150" s="93">
        <v>2</v>
      </c>
      <c r="B150" s="94" t="s">
        <v>312</v>
      </c>
      <c r="C150" s="93" t="s">
        <v>313</v>
      </c>
      <c r="D150" s="93">
        <v>621</v>
      </c>
      <c r="E150" s="93">
        <v>17</v>
      </c>
      <c r="F150" s="93">
        <v>450.2</v>
      </c>
      <c r="G150" s="93">
        <v>0</v>
      </c>
      <c r="H150" s="93">
        <v>450.2</v>
      </c>
      <c r="I150" s="96">
        <v>400</v>
      </c>
      <c r="J150" s="97" t="s">
        <v>71</v>
      </c>
      <c r="K150" s="113"/>
      <c r="L150" s="93" t="s">
        <v>314</v>
      </c>
      <c r="M150" s="99" t="s">
        <v>315</v>
      </c>
    </row>
    <row r="151" spans="1:17" ht="135" hidden="1" x14ac:dyDescent="0.25">
      <c r="A151" s="93">
        <v>3</v>
      </c>
      <c r="B151" s="94" t="s">
        <v>320</v>
      </c>
      <c r="C151" s="93" t="s">
        <v>94</v>
      </c>
      <c r="D151" s="111">
        <v>40</v>
      </c>
      <c r="E151" s="111">
        <v>1</v>
      </c>
      <c r="F151" s="111">
        <v>773</v>
      </c>
      <c r="G151" s="111">
        <v>150</v>
      </c>
      <c r="H151" s="111">
        <v>623</v>
      </c>
      <c r="I151" s="115">
        <v>120</v>
      </c>
      <c r="J151" s="97" t="s">
        <v>32</v>
      </c>
      <c r="K151" s="113"/>
      <c r="L151" s="93" t="s">
        <v>321</v>
      </c>
      <c r="M151" s="99" t="s">
        <v>322</v>
      </c>
    </row>
    <row r="152" spans="1:17" ht="90" hidden="1" x14ac:dyDescent="0.25">
      <c r="A152" s="93">
        <v>4</v>
      </c>
      <c r="B152" s="94" t="s">
        <v>481</v>
      </c>
      <c r="C152" s="93" t="s">
        <v>94</v>
      </c>
      <c r="D152" s="93" t="s">
        <v>482</v>
      </c>
      <c r="E152" s="93">
        <v>2</v>
      </c>
      <c r="F152" s="93">
        <v>700</v>
      </c>
      <c r="G152" s="93">
        <v>100</v>
      </c>
      <c r="H152" s="93">
        <v>600</v>
      </c>
      <c r="I152" s="93">
        <v>450</v>
      </c>
      <c r="J152" s="97" t="s">
        <v>32</v>
      </c>
      <c r="K152" s="113"/>
      <c r="L152" s="93" t="s">
        <v>321</v>
      </c>
      <c r="M152" s="99" t="s">
        <v>483</v>
      </c>
    </row>
    <row r="153" spans="1:17" ht="90" x14ac:dyDescent="0.25">
      <c r="A153" s="14">
        <v>5</v>
      </c>
      <c r="B153" s="10" t="s">
        <v>537</v>
      </c>
      <c r="C153" s="5" t="s">
        <v>538</v>
      </c>
      <c r="D153" s="5">
        <v>354</v>
      </c>
      <c r="E153" s="5">
        <v>5</v>
      </c>
      <c r="F153" s="5">
        <v>516.5</v>
      </c>
      <c r="G153" s="5">
        <v>300</v>
      </c>
      <c r="H153" s="5">
        <v>216.5</v>
      </c>
      <c r="I153" s="5">
        <v>216.5</v>
      </c>
      <c r="J153" s="11" t="s">
        <v>32</v>
      </c>
      <c r="K153" s="44"/>
      <c r="L153" s="5" t="s">
        <v>44</v>
      </c>
      <c r="M153" s="15" t="s">
        <v>539</v>
      </c>
    </row>
    <row r="154" spans="1:17" ht="75" x14ac:dyDescent="0.25">
      <c r="A154" s="14">
        <v>6</v>
      </c>
      <c r="B154" s="10" t="s">
        <v>402</v>
      </c>
      <c r="C154" s="5" t="s">
        <v>403</v>
      </c>
      <c r="D154" s="5">
        <v>291</v>
      </c>
      <c r="E154" s="5">
        <v>33</v>
      </c>
      <c r="F154" s="5">
        <v>1051.2</v>
      </c>
      <c r="G154" s="5">
        <v>100</v>
      </c>
      <c r="H154" s="5">
        <v>951.2</v>
      </c>
      <c r="I154" s="33">
        <v>200</v>
      </c>
      <c r="J154" s="8" t="s">
        <v>32</v>
      </c>
      <c r="K154" s="44"/>
      <c r="L154" s="5" t="s">
        <v>44</v>
      </c>
      <c r="M154" s="15" t="s">
        <v>289</v>
      </c>
    </row>
    <row r="155" spans="1:17" x14ac:dyDescent="0.25">
      <c r="A155" s="28" t="s">
        <v>67</v>
      </c>
      <c r="B155" s="124" t="s">
        <v>42</v>
      </c>
      <c r="C155" s="125"/>
      <c r="D155" s="14"/>
      <c r="E155" s="14"/>
      <c r="F155" s="14"/>
      <c r="G155" s="14"/>
      <c r="H155" s="14"/>
      <c r="I155" s="65">
        <f>SUM(I157:I158)</f>
        <v>260</v>
      </c>
      <c r="J155" s="11"/>
      <c r="K155" s="27"/>
      <c r="L155" s="16"/>
      <c r="M155" s="12"/>
    </row>
    <row r="156" spans="1:17" ht="60" hidden="1" x14ac:dyDescent="0.25">
      <c r="A156" s="93">
        <v>1</v>
      </c>
      <c r="B156" s="94" t="s">
        <v>332</v>
      </c>
      <c r="C156" s="93" t="s">
        <v>75</v>
      </c>
      <c r="D156" s="93">
        <v>601</v>
      </c>
      <c r="E156" s="93">
        <v>26</v>
      </c>
      <c r="F156" s="93">
        <v>241.5</v>
      </c>
      <c r="G156" s="93">
        <v>141</v>
      </c>
      <c r="H156" s="93">
        <v>101.5</v>
      </c>
      <c r="I156" s="96">
        <v>101.5</v>
      </c>
      <c r="J156" s="93" t="s">
        <v>95</v>
      </c>
      <c r="K156" s="109"/>
      <c r="L156" s="93" t="s">
        <v>74</v>
      </c>
      <c r="M156" s="99" t="s">
        <v>339</v>
      </c>
    </row>
    <row r="157" spans="1:17" ht="45" x14ac:dyDescent="0.25">
      <c r="A157" s="14">
        <v>2</v>
      </c>
      <c r="B157" s="13" t="s">
        <v>333</v>
      </c>
      <c r="C157" s="14" t="s">
        <v>73</v>
      </c>
      <c r="D157" s="14" t="s">
        <v>334</v>
      </c>
      <c r="E157" s="14" t="s">
        <v>335</v>
      </c>
      <c r="F157" s="14">
        <v>484.1</v>
      </c>
      <c r="G157" s="14">
        <v>100</v>
      </c>
      <c r="H157" s="14">
        <v>384.1</v>
      </c>
      <c r="I157" s="6">
        <v>200</v>
      </c>
      <c r="J157" s="5" t="s">
        <v>95</v>
      </c>
      <c r="K157" s="18"/>
      <c r="L157" s="16" t="s">
        <v>43</v>
      </c>
      <c r="M157" s="12" t="s">
        <v>331</v>
      </c>
    </row>
    <row r="158" spans="1:17" ht="60" x14ac:dyDescent="0.25">
      <c r="A158" s="14">
        <v>3</v>
      </c>
      <c r="B158" s="13" t="s">
        <v>336</v>
      </c>
      <c r="C158" s="14" t="s">
        <v>96</v>
      </c>
      <c r="D158" s="14" t="s">
        <v>337</v>
      </c>
      <c r="E158" s="14" t="s">
        <v>338</v>
      </c>
      <c r="F158" s="14">
        <v>229.6</v>
      </c>
      <c r="G158" s="14">
        <v>100</v>
      </c>
      <c r="H158" s="14">
        <v>129.6</v>
      </c>
      <c r="I158" s="6">
        <v>60</v>
      </c>
      <c r="J158" s="5" t="s">
        <v>95</v>
      </c>
      <c r="K158" s="18"/>
      <c r="L158" s="16" t="s">
        <v>43</v>
      </c>
      <c r="M158" s="12" t="s">
        <v>330</v>
      </c>
    </row>
    <row r="159" spans="1:17" x14ac:dyDescent="0.25">
      <c r="A159" s="5"/>
      <c r="B159" s="129" t="s">
        <v>38</v>
      </c>
      <c r="C159" s="130"/>
      <c r="D159" s="5"/>
      <c r="E159" s="5"/>
      <c r="F159" s="5"/>
      <c r="G159" s="5"/>
      <c r="H159" s="5"/>
      <c r="I159" s="91">
        <f>I155+I148+I146+I130+I118+I112+I110+I99+I96+I92+I89+I84+I76+I71+I68+I63+I60+I55+I53+I39+I25+I4</f>
        <v>18677.100000000002</v>
      </c>
      <c r="J159" s="8"/>
      <c r="K159" s="17"/>
      <c r="L159" s="18"/>
      <c r="M159" s="15"/>
      <c r="N159" s="9"/>
      <c r="O159" s="9"/>
      <c r="P159" s="9"/>
      <c r="Q159" s="9"/>
    </row>
    <row r="160" spans="1:17" x14ac:dyDescent="0.25">
      <c r="B160" s="21"/>
      <c r="C160" s="24"/>
      <c r="D160" s="22"/>
      <c r="E160" s="21"/>
      <c r="F160" s="21"/>
      <c r="G160" s="21"/>
      <c r="H160" s="21"/>
      <c r="I160" s="52"/>
      <c r="N160" s="9"/>
      <c r="O160" s="9"/>
      <c r="P160" s="9"/>
      <c r="Q160" s="9"/>
    </row>
    <row r="161" spans="1:17" x14ac:dyDescent="0.25">
      <c r="B161" s="21"/>
      <c r="C161" s="21"/>
      <c r="D161" s="22"/>
      <c r="E161" s="21"/>
      <c r="F161" s="21"/>
      <c r="G161" s="21"/>
      <c r="H161" s="21"/>
      <c r="I161" s="52" t="e">
        <f>I159+#REF!</f>
        <v>#REF!</v>
      </c>
      <c r="N161" s="9"/>
      <c r="O161" s="9"/>
      <c r="P161" s="9"/>
      <c r="Q161" s="9"/>
    </row>
    <row r="162" spans="1:17" x14ac:dyDescent="0.25">
      <c r="B162" s="25"/>
      <c r="C162" s="21"/>
      <c r="D162" s="22"/>
      <c r="E162" s="21"/>
      <c r="F162" s="21"/>
      <c r="G162" s="21"/>
      <c r="H162" s="21"/>
      <c r="I162" s="52"/>
      <c r="N162" s="9"/>
      <c r="O162" s="9"/>
      <c r="P162" s="9"/>
      <c r="Q162" s="9"/>
    </row>
    <row r="163" spans="1:17" x14ac:dyDescent="0.25">
      <c r="A163" s="21"/>
      <c r="B163" s="21"/>
      <c r="C163" s="21"/>
      <c r="D163" s="22"/>
      <c r="E163" s="21"/>
      <c r="F163" s="21"/>
      <c r="G163" s="21"/>
      <c r="H163" s="21"/>
      <c r="I163" s="52"/>
      <c r="N163" s="9"/>
      <c r="O163" s="9"/>
      <c r="P163" s="9"/>
      <c r="Q163" s="9"/>
    </row>
    <row r="164" spans="1:17" x14ac:dyDescent="0.25">
      <c r="A164" s="21"/>
      <c r="B164" s="21"/>
      <c r="C164" s="21"/>
      <c r="D164" s="22"/>
      <c r="E164" s="21"/>
      <c r="F164" s="21"/>
      <c r="G164" s="21"/>
      <c r="H164" s="21"/>
      <c r="I164" s="52"/>
      <c r="N164" s="9"/>
      <c r="O164" s="9"/>
      <c r="P164" s="9"/>
      <c r="Q164" s="9"/>
    </row>
    <row r="165" spans="1:17" x14ac:dyDescent="0.25">
      <c r="A165" s="21"/>
      <c r="B165" s="21"/>
      <c r="C165" s="21"/>
      <c r="D165" s="22"/>
      <c r="E165" s="21"/>
      <c r="F165" s="21"/>
      <c r="G165" s="21"/>
      <c r="H165" s="21"/>
      <c r="I165" s="52"/>
      <c r="N165" s="9"/>
      <c r="O165" s="9"/>
      <c r="P165" s="9"/>
      <c r="Q165" s="9"/>
    </row>
    <row r="166" spans="1:17" x14ac:dyDescent="0.25">
      <c r="A166" s="21" t="e">
        <f>#REF!+#REF!+#REF!+#REF!+#REF!+#REF!+#REF!+#REF!+#REF!+#REF!+#REF!+#REF!+#REF!+#REF!+#REF!+#REF!+#REF!+#REF!+#REF!+#REF!</f>
        <v>#REF!</v>
      </c>
      <c r="B166" s="21"/>
      <c r="C166" s="21"/>
      <c r="D166" s="22"/>
      <c r="E166" s="21"/>
      <c r="F166" s="21"/>
      <c r="G166" s="21"/>
      <c r="H166" s="21"/>
      <c r="I166" s="52"/>
      <c r="N166" s="9"/>
      <c r="O166" s="9"/>
      <c r="P166" s="9"/>
      <c r="Q166" s="9"/>
    </row>
    <row r="167" spans="1:17" x14ac:dyDescent="0.25">
      <c r="A167" s="21"/>
      <c r="B167" s="21"/>
      <c r="N167" s="9"/>
      <c r="O167" s="9"/>
      <c r="P167" s="9"/>
      <c r="Q167" s="9"/>
    </row>
    <row r="168" spans="1:17" x14ac:dyDescent="0.25">
      <c r="N168" s="9"/>
      <c r="O168" s="9"/>
      <c r="P168" s="9"/>
      <c r="Q168" s="9"/>
    </row>
    <row r="169" spans="1:17" x14ac:dyDescent="0.25">
      <c r="N169" s="9"/>
      <c r="O169" s="9"/>
      <c r="P169" s="9"/>
      <c r="Q169" s="9"/>
    </row>
    <row r="170" spans="1:17" x14ac:dyDescent="0.25">
      <c r="N170" s="9"/>
      <c r="O170" s="9"/>
      <c r="P170" s="9"/>
      <c r="Q170" s="9"/>
    </row>
    <row r="171" spans="1:17" x14ac:dyDescent="0.25">
      <c r="N171" s="9"/>
      <c r="O171" s="9"/>
      <c r="P171" s="9"/>
      <c r="Q171" s="9"/>
    </row>
    <row r="172" spans="1:17" x14ac:dyDescent="0.25">
      <c r="N172" s="9"/>
      <c r="O172" s="9"/>
      <c r="P172" s="9"/>
      <c r="Q172" s="9"/>
    </row>
    <row r="178" spans="6:6" x14ac:dyDescent="0.25">
      <c r="F178" s="4"/>
    </row>
  </sheetData>
  <mergeCells count="36">
    <mergeCell ref="B39:E39"/>
    <mergeCell ref="A1:M1"/>
    <mergeCell ref="A2:A3"/>
    <mergeCell ref="B2:B3"/>
    <mergeCell ref="C2:C3"/>
    <mergeCell ref="D2:D3"/>
    <mergeCell ref="E2:E3"/>
    <mergeCell ref="F2:F3"/>
    <mergeCell ref="G2:G3"/>
    <mergeCell ref="H2:H3"/>
    <mergeCell ref="I2:I3"/>
    <mergeCell ref="J2:J3"/>
    <mergeCell ref="K2:K3"/>
    <mergeCell ref="L2:M2"/>
    <mergeCell ref="B4:F4"/>
    <mergeCell ref="B25:E25"/>
    <mergeCell ref="B99:E99"/>
    <mergeCell ref="B53:E53"/>
    <mergeCell ref="B55:E55"/>
    <mergeCell ref="B60:E60"/>
    <mergeCell ref="B63:E63"/>
    <mergeCell ref="B68:E68"/>
    <mergeCell ref="B71:E71"/>
    <mergeCell ref="B76:E76"/>
    <mergeCell ref="B84:C84"/>
    <mergeCell ref="B89:E89"/>
    <mergeCell ref="B92:E92"/>
    <mergeCell ref="B96:C96"/>
    <mergeCell ref="B155:C155"/>
    <mergeCell ref="B159:C159"/>
    <mergeCell ref="B110:E110"/>
    <mergeCell ref="B112:E112"/>
    <mergeCell ref="B118:C118"/>
    <mergeCell ref="B130:C130"/>
    <mergeCell ref="B146:C146"/>
    <mergeCell ref="B148:C148"/>
  </mergeCells>
  <pageMargins left="0.2" right="0" top="0.34" bottom="0" header="0.2" footer="0.2"/>
  <pageSetup scale="7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Đất nông nghiệp bo quy hoach</vt:lpstr>
      <vt:lpstr>Đất NN liền kề bo quy hoach</vt:lpstr>
      <vt:lpstr>'Đất NN liền kề bo quy hoach'!Print_Titles</vt:lpstr>
      <vt:lpstr>'Đất nông nghiệp bo quy hoach'!Print_Titles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PC100</cp:lastModifiedBy>
  <cp:lastPrinted>2024-06-05T09:51:09Z</cp:lastPrinted>
  <dcterms:created xsi:type="dcterms:W3CDTF">2020-03-10T07:38:06Z</dcterms:created>
  <dcterms:modified xsi:type="dcterms:W3CDTF">2024-07-08T01:24:31Z</dcterms:modified>
</cp:coreProperties>
</file>